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DIO-prihodi'!$B$35</definedName>
    <definedName name="_GoBack" localSheetId="2">'OPĆI DIO-RASHODI'!#REF!</definedName>
    <definedName name="_xlnm.Print_Area" localSheetId="2">'OPĆI DIO-RASHODI'!$A$1:$G$96</definedName>
    <definedName name="_xlnm.Print_Area" localSheetId="3">'POSEBNI DIO'!$A$1:$I$276</definedName>
  </definedNames>
  <calcPr fullCalcOnLoad="1"/>
</workbook>
</file>

<file path=xl/sharedStrings.xml><?xml version="1.0" encoding="utf-8"?>
<sst xmlns="http://schemas.openxmlformats.org/spreadsheetml/2006/main" count="641" uniqueCount="350">
  <si>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</si>
  <si>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</si>
  <si>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</si>
  <si>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</si>
  <si>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</si>
  <si>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</si>
  <si>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</si>
  <si>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</si>
  <si>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</si>
  <si>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</si>
  <si>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</si>
  <si>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</si>
  <si>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</si>
  <si>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</si>
  <si>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</si>
  <si>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</si>
  <si>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</si>
  <si>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</si>
  <si>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</si>
  <si>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</si>
  <si>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</si>
  <si>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</si>
  <si>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</si>
  <si>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</si>
  <si>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</si>
  <si>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</si>
  <si>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</si>
  <si>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</si>
  <si>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</si>
  <si>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</si>
  <si>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</si>
  <si>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</si>
  <si>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</si>
  <si>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</si>
  <si>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</si>
  <si>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</si>
  <si>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</si>
  <si>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</si>
  <si>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</si>
  <si>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</si>
  <si>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</si>
  <si>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</si>
  <si>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</si>
  <si>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</si>
  <si>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</si>
  <si>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</si>
  <si>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</si>
  <si>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</si>
  <si>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</si>
  <si>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</si>
  <si>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</si>
  <si>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</si>
  <si>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</si>
  <si>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</si>
  <si>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</si>
  <si>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</si>
  <si>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</si>
  <si>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</si>
  <si>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</si>
  <si>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</si>
  <si>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OPREMA ZA ODRŽAVANJE I ZAŠTITU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</si>
  <si>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</si>
  <si>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</si>
  <si>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</si>
  <si>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</si>
  <si>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</si>
  <si>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</si>
  <si>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</si>
  <si>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>INDEKS 1</t>
  </si>
  <si>
    <t>INDEKS 2</t>
  </si>
  <si>
    <t xml:space="preserve">Račun prihoda/
primitka </t>
  </si>
  <si>
    <t>Naziv računa</t>
  </si>
  <si>
    <t>Indeks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</si>
  <si>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</si>
  <si>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</si>
  <si>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</si>
  <si>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</si>
  <si>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</si>
  <si>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</si>
  <si>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</si>
  <si>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</si>
  <si>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</si>
  <si>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</si>
  <si>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</si>
  <si>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</si>
  <si>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</si>
  <si>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</si>
  <si>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</si>
  <si>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</si>
  <si>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</si>
  <si>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</si>
  <si>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</si>
  <si>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</si>
  <si>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</si>
  <si>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</si>
  <si>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</si>
  <si>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</si>
  <si>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</si>
  <si>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</si>
  <si>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</si>
  <si>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</si>
  <si>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</si>
  <si>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</si>
  <si>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</si>
  <si>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</si>
  <si>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</si>
  <si>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</si>
  <si>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</si>
  <si>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</si>
  <si>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</si>
  <si>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</si>
  <si>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</si>
  <si>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</si>
  <si>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</si>
  <si>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</si>
  <si>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</si>
  <si>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</si>
  <si>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</si>
  <si>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</si>
  <si>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</si>
  <si>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</si>
  <si>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</si>
  <si>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</si>
  <si>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</si>
  <si>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</si>
  <si>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</si>
  <si>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</si>
  <si>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</si>
  <si>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</si>
  <si>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</si>
  <si>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</si>
  <si>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</si>
  <si>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</si>
  <si>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</si>
  <si>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</si>
  <si>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</si>
  <si>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</si>
  <si>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</si>
  <si>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</si>
  <si>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</si>
  <si>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</si>
  <si>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</si>
  <si>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</si>
  <si>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</si>
  <si>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</si>
  <si>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</si>
  <si>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</si>
  <si>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</si>
  <si>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</si>
  <si>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</si>
  <si>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</si>
  <si>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</si>
  <si>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</si>
  <si>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</si>
  <si>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</si>
  <si>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</si>
  <si>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</si>
  <si>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</si>
  <si>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</si>
  <si>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</si>
  <si>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</si>
  <si>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</si>
  <si>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</si>
  <si>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</si>
  <si>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</si>
  <si>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</si>
  <si>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</si>
  <si>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</si>
  <si>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</si>
  <si>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</si>
  <si>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</si>
  <si>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</si>
  <si>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</si>
  <si>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</si>
  <si>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</si>
  <si>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</si>
  <si>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</si>
  <si>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</si>
  <si>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</si>
  <si>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</si>
  <si>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</si>
  <si>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</si>
  <si>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</si>
  <si>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</si>
  <si>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</si>
  <si>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</si>
  <si>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</si>
  <si>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</si>
  <si>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</si>
  <si>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</si>
  <si>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</si>
  <si>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</si>
  <si>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</si>
  <si>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</si>
  <si>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</si>
  <si>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</si>
  <si>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</si>
  <si>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</si>
  <si>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</si>
  <si>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</si>
  <si>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</si>
  <si>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</si>
  <si>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</si>
  <si>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</si>
  <si>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</si>
  <si>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</si>
  <si>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</si>
  <si>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</si>
  <si>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</si>
  <si>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</si>
  <si>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</si>
  <si>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</si>
  <si>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</si>
  <si>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</si>
  <si>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</si>
  <si>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</si>
  <si>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</si>
  <si>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</si>
  <si>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</si>
  <si>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OSTVARENJE/ IZVRŠENJE 2020</t>
  </si>
  <si>
    <t xml:space="preserve">
Izvršenje 2021. </t>
  </si>
  <si>
    <t xml:space="preserve">Izvršenje 2021. </t>
  </si>
  <si>
    <t xml:space="preserve">Ostvarenje 2021. 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</si>
  <si>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</si>
  <si>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</si>
  <si>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</si>
  <si>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</si>
  <si>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</si>
  <si>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</si>
  <si>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</si>
  <si>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</si>
  <si>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</si>
  <si>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</si>
  <si>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</si>
  <si>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IZVRŠENJE 2021</t>
  </si>
  <si>
    <t>A210101</t>
  </si>
  <si>
    <t>A210102</t>
  </si>
  <si>
    <t>REPREZENTACIJA</t>
  </si>
  <si>
    <t>OSTALE NAKNADE</t>
  </si>
  <si>
    <t>ZAKUPNINE I NAJAMNINE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</si>
  <si>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</si>
  <si>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</si>
  <si>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</si>
  <si>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</si>
  <si>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</si>
  <si>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</si>
  <si>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</si>
  <si>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</si>
  <si>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</si>
  <si>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</si>
  <si>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</si>
  <si>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</si>
  <si>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</si>
  <si>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A210201</t>
  </si>
  <si>
    <t>Materijalni rashodi po stvarnom trošku - iznad standarda</t>
  </si>
  <si>
    <t>PREMIJE OSIGURANJA</t>
  </si>
  <si>
    <t>Obrazovanje iznad standarda</t>
  </si>
  <si>
    <t>POMOĆNICI U NASTAVI -UOD-ŽUPANIJA</t>
  </si>
  <si>
    <t>ŠKOLSKA KUHINJA</t>
  </si>
  <si>
    <t>A230107</t>
  </si>
  <si>
    <t>Produženi boravak</t>
  </si>
  <si>
    <t>A230116</t>
  </si>
  <si>
    <t>Školski list, časopisi i knjige</t>
  </si>
  <si>
    <t>A230130</t>
  </si>
  <si>
    <t>Izborni i dodatni programi</t>
  </si>
  <si>
    <t>A230184</t>
  </si>
  <si>
    <t>Zavičajna nastava</t>
  </si>
  <si>
    <t xml:space="preserve">PLAĆE ZA REDOVAN RAD 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</si>
  <si>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</si>
  <si>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</si>
  <si>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</si>
  <si>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</si>
  <si>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</si>
  <si>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</si>
  <si>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Kapitalna ulaganja u osnovne škole</t>
  </si>
  <si>
    <t>K240301</t>
  </si>
  <si>
    <t>Projektna dokumentacija osnovnih škola</t>
  </si>
  <si>
    <t>OSTALA NEMATERIJALNA IMOVINA</t>
  </si>
  <si>
    <t>RASHODI ZA DODATNA ULAGANJA NA NEFINANCIJSKOJ IMOVINI</t>
  </si>
  <si>
    <t>DODATNA ULAGANJA NA GRAĐEVINSKIM OBJEKTIMA</t>
  </si>
  <si>
    <t>Opremanje u osnovnim školama</t>
  </si>
  <si>
    <t>POSTROJENA I OPREMA</t>
  </si>
  <si>
    <t>K240501</t>
  </si>
  <si>
    <t>Školski namještaj i oprema</t>
  </si>
  <si>
    <t>MOZAIK 4</t>
  </si>
  <si>
    <t>T901801</t>
  </si>
  <si>
    <t>Provedba projekta MOZAIK 4</t>
  </si>
  <si>
    <t>K240502</t>
  </si>
  <si>
    <t>Opremanje knjižnice</t>
  </si>
  <si>
    <t xml:space="preserve">Materijalni rashodi po stvarnom trošku - dec. Oš </t>
  </si>
  <si>
    <t>Rashodi za dodatna ulaganja na nefinancijskoj imovini</t>
  </si>
  <si>
    <t>Dodatna ulaganja na građevinskim objektima</t>
  </si>
  <si>
    <t>IZVORNI PLAN 2021</t>
  </si>
  <si>
    <t>OSTVARENJE/ IZVRŠENJE 2021</t>
  </si>
  <si>
    <t>IZVORNI PLAN 2022</t>
  </si>
  <si>
    <t>OSTVARENJE/ IZVRŠENJE 1.-6. 2022</t>
  </si>
  <si>
    <t xml:space="preserve">Izvorni plan 2022. </t>
  </si>
  <si>
    <t xml:space="preserve">Izvršenje 1.-6.2022. </t>
  </si>
  <si>
    <t>IZVRŠENJE RASHODA I IZDATAKA ZA  1.-6. 2022.G.</t>
  </si>
  <si>
    <t>Izvorni plan 2022</t>
  </si>
  <si>
    <t xml:space="preserve">
Izvršenje 1.-6. 2022. </t>
  </si>
  <si>
    <t>Izvorni plan 2022.</t>
  </si>
  <si>
    <t xml:space="preserve">Ostvarenje 1.-6. 2022. </t>
  </si>
  <si>
    <t>OSTVARENJE PRIHODA I PRIMITAKA ZA 1.-6. 2022.G.</t>
  </si>
  <si>
    <t xml:space="preserve">Ostvarenje 1.-6.2022. </t>
  </si>
  <si>
    <t>IZVRŠENJE 1.-6.2022</t>
  </si>
  <si>
    <t>RASHODI ZA MATERIJAL I ENERGIJU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</si>
  <si>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</si>
  <si>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</si>
  <si>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</si>
  <si>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</si>
  <si>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</si>
  <si>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</si>
  <si>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 xml:space="preserve">IZVJEŠTAJ O IZVRŠENJU FINANCIJSKOG PLANA ZA 1.-6.2022. GODINE 
PO PROGRAMSKOJ I  EKONOMSKOJ KLASIFIKACIJI I IZVORIMA FINANCIRANJA </t>
  </si>
  <si>
    <t>Naknade šteta pravnim i fizičkim osobama</t>
  </si>
  <si>
    <t>OŠ DIVŠIĆI</t>
  </si>
  <si>
    <t>5 = 4/2*100</t>
  </si>
  <si>
    <t xml:space="preserve">6 =4/3*100 </t>
  </si>
  <si>
    <t>PLAĆE ZA PREKOVREMENI RAD</t>
  </si>
  <si>
    <t>PLAĆE ZA POSEBNE UVJETE RADA</t>
  </si>
  <si>
    <t>OSTALE NAKNADE TROŠKOVA ZAPOSLENIMA</t>
  </si>
  <si>
    <t>RASHODI ZA NABAQVU PROIZVEDENE DUGOTRAJNE IMOVINE</t>
  </si>
  <si>
    <t>RASHODI ZA MATERIJAL I ENERGIJI</t>
  </si>
  <si>
    <t>A230135</t>
  </si>
  <si>
    <t>ŠKOLSKO SPORTSKO NATJECANJE</t>
  </si>
  <si>
    <t>A230148</t>
  </si>
  <si>
    <t>FINANCIRANJE UČENIKA S POSEBNIM POTREBAMA</t>
  </si>
  <si>
    <t>NAKNADE GRAĐANIMA I KUĆANSTVIMA U NARAVI</t>
  </si>
  <si>
    <t>A230163</t>
  </si>
  <si>
    <t>A230164</t>
  </si>
  <si>
    <t>RASHODI ZA METERIJAL I ENERGIJU</t>
  </si>
  <si>
    <t>DOPRINOSI NA OBVEZNO ZDRAVSTVENO OSIGURANJE</t>
  </si>
  <si>
    <t>5=4/2*100</t>
  </si>
  <si>
    <t>6=4/3*100</t>
  </si>
  <si>
    <t>Rashodi poslovanja</t>
  </si>
  <si>
    <t>Klasa: 400-01/22-01/03</t>
  </si>
  <si>
    <t>Ur.broj: 2168-6-04-22-1</t>
  </si>
  <si>
    <t>A210103</t>
  </si>
  <si>
    <t>MATERIJALNI RASHODI OŠ PO STVARNOM TROŠKU - DRUGI IZVORI</t>
  </si>
  <si>
    <t>A230137</t>
  </si>
  <si>
    <t>STRUČNO USAVRŠAVANJUČITELJA</t>
  </si>
  <si>
    <t>NAKNADA TROŠKOVA ZAPOSLENIMA</t>
  </si>
  <si>
    <t>STRČNO USAVRŠAVANJE ZAPOSLENIKA</t>
  </si>
  <si>
    <t>K240311</t>
  </si>
  <si>
    <t>ULAGANJA U OSNOVNE ŠKOLE</t>
  </si>
  <si>
    <t>IZLETI I TERENSKA NASTAVA</t>
  </si>
  <si>
    <t>OBILJEŽAVANJE GODIŠNJICA ŠKOLE</t>
  </si>
  <si>
    <t>Darian Divšić</t>
  </si>
  <si>
    <t xml:space="preserve">Predsjednik školskog odbora:                                                             </t>
  </si>
  <si>
    <t>Školski odbor donio je dana ______________ usvojio Izvršenje financijskog plana 01.-06. 2022. godinu (Sažetak, Opći dio- prihodi i rashodi i Posebni dio)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</si>
</sst>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1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28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3" borderId="16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49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10" xfId="0" applyFont="1" applyFill="1" applyBorder="1" applyAlignment="1" applyProtection="1">
      <alignment horizontal="left" vertical="top" wrapText="1" readingOrder="1"/>
      <protection locked="0"/>
    </xf>
    <xf numFmtId="0" fontId="7" fillId="34" borderId="10" xfId="0" applyFont="1" applyFill="1" applyBorder="1" applyAlignment="1" applyProtection="1">
      <alignment vertical="top" wrapText="1" readingOrder="1"/>
      <protection locked="0"/>
    </xf>
    <xf numFmtId="0" fontId="7" fillId="34" borderId="10" xfId="0" applyFont="1" applyFill="1" applyBorder="1" applyAlignment="1" applyProtection="1">
      <alignment vertical="center" wrapText="1" readingOrder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5" borderId="0" xfId="0" applyFont="1" applyFill="1" applyAlignment="1">
      <alignment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top"/>
    </xf>
    <xf numFmtId="0" fontId="0" fillId="35" borderId="0" xfId="0" applyFont="1" applyFill="1" applyAlignment="1">
      <alignment readingOrder="1"/>
    </xf>
    <xf numFmtId="49" fontId="50" fillId="35" borderId="0" xfId="0" applyNumberFormat="1" applyFont="1" applyFill="1" applyBorder="1" applyAlignment="1">
      <alignment vertical="top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wrapText="1"/>
    </xf>
    <xf numFmtId="0" fontId="50" fillId="35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Alignment="1">
      <alignment/>
    </xf>
    <xf numFmtId="0" fontId="7" fillId="0" borderId="10" xfId="0" applyFont="1" applyBorder="1" applyAlignment="1" applyProtection="1">
      <alignment vertical="top" wrapText="1" readingOrder="1"/>
      <protection locked="0"/>
    </xf>
    <xf numFmtId="185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vertical="top"/>
    </xf>
    <xf numFmtId="0" fontId="6" fillId="36" borderId="10" xfId="0" applyFont="1" applyFill="1" applyBorder="1" applyAlignment="1" applyProtection="1">
      <alignment horizontal="center" vertical="center" wrapText="1" readingOrder="1"/>
      <protection locked="0"/>
    </xf>
    <xf numFmtId="4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center" vertical="top" wrapText="1"/>
      <protection locked="0"/>
    </xf>
    <xf numFmtId="1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left" vertical="center" wrapText="1" readingOrder="1"/>
      <protection locked="0"/>
    </xf>
    <xf numFmtId="0" fontId="6" fillId="36" borderId="10" xfId="0" applyFont="1" applyFill="1" applyBorder="1" applyAlignment="1" applyProtection="1">
      <alignment vertical="center" wrapText="1" readingOrder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2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6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6" borderId="14" xfId="0" applyFont="1" applyFill="1" applyBorder="1" applyAlignment="1" applyProtection="1">
      <alignment horizontal="center" vertical="center" wrapText="1" readingOrder="1"/>
      <protection locked="0"/>
    </xf>
    <xf numFmtId="0" fontId="7" fillId="20" borderId="15" xfId="0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PageLayoutView="0" workbookViewId="0" topLeftCell="A1">
      <selection activeCell="F37" sqref="F37"/>
    </sheetView>
  </sheetViews>
  <sheetFormatPr defaultColWidth="9.140625" defaultRowHeight="12.75"/>
  <cols>
    <col min="1" max="1" width="33.421875" style="4" customWidth="1"/>
    <col min="2" max="3" width="15.421875" style="4" bestFit="1" customWidth="1"/>
    <col min="4" max="4" width="15.28125" style="4" customWidth="1"/>
    <col min="5" max="6" width="13.140625" style="4" customWidth="1"/>
    <col min="7" max="16384" width="9.140625" style="4" customWidth="1"/>
  </cols>
  <sheetData>
    <row r="1" spans="1:6" s="1" customFormat="1" ht="26.25" customHeight="1">
      <c r="A1" s="165" t="s">
        <v>173</v>
      </c>
      <c r="B1" s="165"/>
      <c r="C1" s="165"/>
      <c r="D1" s="165"/>
      <c r="E1" s="165"/>
      <c r="F1" s="165"/>
    </row>
    <row r="2" spans="1:4" s="1" customFormat="1" ht="16.5" customHeight="1">
      <c r="A2" s="167" t="s">
        <v>174</v>
      </c>
      <c r="B2" s="167"/>
      <c r="C2" s="168"/>
      <c r="D2" s="168"/>
    </row>
    <row r="3" spans="1:6" s="139" customFormat="1" ht="38.25">
      <c r="A3" s="136" t="s">
        <v>175</v>
      </c>
      <c r="B3" s="136" t="s">
        <v>293</v>
      </c>
      <c r="C3" s="136" t="s">
        <v>294</v>
      </c>
      <c r="D3" s="136" t="s">
        <v>295</v>
      </c>
      <c r="E3" s="137" t="s">
        <v>72</v>
      </c>
      <c r="F3" s="138" t="s">
        <v>72</v>
      </c>
    </row>
    <row r="4" spans="1:6" s="3" customFormat="1" ht="12">
      <c r="A4" s="19">
        <v>1</v>
      </c>
      <c r="B4" s="22">
        <v>2</v>
      </c>
      <c r="C4" s="23">
        <v>3</v>
      </c>
      <c r="D4" s="23">
        <v>4</v>
      </c>
      <c r="E4" s="24" t="s">
        <v>332</v>
      </c>
      <c r="F4" s="25" t="s">
        <v>333</v>
      </c>
    </row>
    <row r="5" spans="1:6" ht="12.75">
      <c r="A5" s="7" t="s">
        <v>176</v>
      </c>
      <c r="B5" s="8">
        <v>3374891</v>
      </c>
      <c r="C5" s="8">
        <v>3183628</v>
      </c>
      <c r="D5" s="8">
        <v>1847837.32</v>
      </c>
      <c r="E5" s="20">
        <f>D5/B5*100</f>
        <v>54.75250371049021</v>
      </c>
      <c r="F5" s="21">
        <f>D5/C5*100</f>
        <v>58.04187298264747</v>
      </c>
    </row>
    <row r="6" spans="1:6" ht="25.5">
      <c r="A6" s="7" t="s">
        <v>177</v>
      </c>
      <c r="B6" s="8">
        <v>0</v>
      </c>
      <c r="C6" s="8"/>
      <c r="D6" s="8">
        <v>0</v>
      </c>
      <c r="E6" s="20">
        <v>0</v>
      </c>
      <c r="F6" s="21">
        <v>0</v>
      </c>
    </row>
    <row r="7" spans="1:6" ht="12.75">
      <c r="A7" s="7" t="s">
        <v>178</v>
      </c>
      <c r="B7" s="8">
        <f>SUM(B5,B6)</f>
        <v>3374891</v>
      </c>
      <c r="C7" s="8">
        <f>SUM(C5:C6)</f>
        <v>3183628</v>
      </c>
      <c r="D7" s="8">
        <f>SUM(D5:D6)</f>
        <v>1847837.32</v>
      </c>
      <c r="E7" s="20">
        <f>D7/B7*100</f>
        <v>54.75250371049021</v>
      </c>
      <c r="F7" s="21">
        <f>D7/C7*100</f>
        <v>58.04187298264747</v>
      </c>
    </row>
    <row r="8" spans="1:6" ht="12.75">
      <c r="A8" s="7" t="s">
        <v>179</v>
      </c>
      <c r="B8" s="8">
        <v>2908076</v>
      </c>
      <c r="C8" s="8">
        <v>3175528</v>
      </c>
      <c r="D8" s="8">
        <v>1854770.45</v>
      </c>
      <c r="E8" s="20">
        <f>D8/B8*100</f>
        <v>63.779985461177766</v>
      </c>
      <c r="F8" s="21">
        <f>D8/C8*100</f>
        <v>58.4082536825372</v>
      </c>
    </row>
    <row r="9" spans="1:6" ht="25.5">
      <c r="A9" s="7" t="s">
        <v>180</v>
      </c>
      <c r="B9" s="8">
        <v>491711</v>
      </c>
      <c r="C9" s="8">
        <v>8100</v>
      </c>
      <c r="D9" s="8">
        <v>0</v>
      </c>
      <c r="E9" s="20">
        <f>D9/B9*100</f>
        <v>0</v>
      </c>
      <c r="F9" s="21">
        <f>D9/C9*100</f>
        <v>0</v>
      </c>
    </row>
    <row r="10" spans="1:6" ht="12.75">
      <c r="A10" s="7" t="s">
        <v>131</v>
      </c>
      <c r="B10" s="8">
        <f>SUM(B8:B9)</f>
        <v>3399787</v>
      </c>
      <c r="C10" s="8">
        <f>SUM(C8:C9)</f>
        <v>3183628</v>
      </c>
      <c r="D10" s="8">
        <f>SUM(D8:D9)</f>
        <v>1854770.45</v>
      </c>
      <c r="E10" s="20">
        <f>D10/B10*100</f>
        <v>54.55548979980216</v>
      </c>
      <c r="F10" s="21">
        <f>D10/C10*100</f>
        <v>58.2596474839397</v>
      </c>
    </row>
    <row r="11" spans="1:6" ht="12.75">
      <c r="A11" s="7" t="s">
        <v>181</v>
      </c>
      <c r="B11" s="8">
        <f>B7-B10</f>
        <v>-24896</v>
      </c>
      <c r="C11" s="8">
        <f>C7-C10</f>
        <v>0</v>
      </c>
      <c r="D11" s="8">
        <f>D7-D10</f>
        <v>-6933.129999999888</v>
      </c>
      <c r="E11" s="20">
        <f>D11/B11*100</f>
        <v>27.848369215937858</v>
      </c>
      <c r="F11" s="21"/>
    </row>
    <row r="12" ht="409.5" customHeight="1" hidden="1"/>
    <row r="13" ht="15.75" customHeight="1"/>
    <row r="14" spans="1:4" s="1" customFormat="1" ht="16.5" customHeight="1">
      <c r="A14" s="167" t="s">
        <v>182</v>
      </c>
      <c r="B14" s="167"/>
      <c r="C14" s="168"/>
      <c r="D14" s="168"/>
    </row>
    <row r="15" spans="1:6" s="139" customFormat="1" ht="38.25">
      <c r="A15" s="136" t="s">
        <v>175</v>
      </c>
      <c r="B15" s="136" t="s">
        <v>219</v>
      </c>
      <c r="C15" s="136" t="s">
        <v>292</v>
      </c>
      <c r="D15" s="136" t="s">
        <v>293</v>
      </c>
      <c r="E15" s="137" t="s">
        <v>72</v>
      </c>
      <c r="F15" s="138" t="s">
        <v>72</v>
      </c>
    </row>
    <row r="16" spans="1:6" s="3" customFormat="1" ht="12">
      <c r="A16" s="19">
        <v>1</v>
      </c>
      <c r="B16" s="22">
        <v>2</v>
      </c>
      <c r="C16" s="23">
        <v>3</v>
      </c>
      <c r="D16" s="23">
        <v>4</v>
      </c>
      <c r="E16" s="24" t="s">
        <v>332</v>
      </c>
      <c r="F16" s="25" t="s">
        <v>333</v>
      </c>
    </row>
    <row r="17" spans="1:6" ht="25.5">
      <c r="A17" s="7" t="s">
        <v>183</v>
      </c>
      <c r="B17" s="8"/>
      <c r="C17" s="8"/>
      <c r="D17" s="8">
        <v>0</v>
      </c>
      <c r="E17" s="20">
        <v>0</v>
      </c>
      <c r="F17" s="21">
        <v>0</v>
      </c>
    </row>
    <row r="18" spans="1:6" ht="25.5">
      <c r="A18" s="7" t="s">
        <v>184</v>
      </c>
      <c r="B18" s="8"/>
      <c r="C18" s="8"/>
      <c r="D18" s="8">
        <v>0</v>
      </c>
      <c r="E18" s="20">
        <v>0</v>
      </c>
      <c r="F18" s="21">
        <v>0</v>
      </c>
    </row>
    <row r="19" spans="1:6" ht="12.75">
      <c r="A19" s="7" t="s">
        <v>185</v>
      </c>
      <c r="B19" s="8">
        <f>B17-B18</f>
        <v>0</v>
      </c>
      <c r="C19" s="8">
        <f>C17-C18</f>
        <v>0</v>
      </c>
      <c r="D19" s="8">
        <f>D17-D18</f>
        <v>0</v>
      </c>
      <c r="E19" s="20">
        <v>0</v>
      </c>
      <c r="F19" s="21">
        <v>0</v>
      </c>
    </row>
    <row r="20" spans="1:4" ht="12.75">
      <c r="A20" s="2"/>
      <c r="B20" s="2"/>
      <c r="C20" s="2"/>
      <c r="D20" s="2"/>
    </row>
    <row r="21" spans="1:4" s="1" customFormat="1" ht="18" customHeight="1">
      <c r="A21" s="169" t="s">
        <v>194</v>
      </c>
      <c r="B21" s="169"/>
      <c r="C21" s="169"/>
      <c r="D21" s="11"/>
    </row>
    <row r="22" spans="1:6" ht="38.25">
      <c r="A22" s="12" t="s">
        <v>195</v>
      </c>
      <c r="B22" s="8">
        <v>-25629</v>
      </c>
      <c r="C22" s="8">
        <v>-50524.64</v>
      </c>
      <c r="D22" s="8">
        <v>-50524.64</v>
      </c>
      <c r="E22" s="20">
        <f>D22/B22*100</f>
        <v>197.13855398181747</v>
      </c>
      <c r="F22" s="21">
        <v>0</v>
      </c>
    </row>
    <row r="23" spans="1:6" ht="38.25">
      <c r="A23" s="12" t="s">
        <v>196</v>
      </c>
      <c r="B23" s="18">
        <f>B11+B19+B22</f>
        <v>-50525</v>
      </c>
      <c r="C23" s="18">
        <f>C11+C19+C22</f>
        <v>-50524.64</v>
      </c>
      <c r="D23" s="18">
        <f>D11+D19+D22</f>
        <v>-57457.76999999989</v>
      </c>
      <c r="E23" s="20">
        <f>D23/B23*100</f>
        <v>113.7214646214743</v>
      </c>
      <c r="F23" s="21">
        <f>D23/C23*100</f>
        <v>113.72227491378442</v>
      </c>
    </row>
    <row r="24" ht="14.25" customHeight="1"/>
    <row r="25" spans="1:4" s="1" customFormat="1" ht="18" customHeight="1">
      <c r="A25" s="169" t="s">
        <v>197</v>
      </c>
      <c r="B25" s="169"/>
      <c r="C25" s="170"/>
      <c r="D25" s="170"/>
    </row>
    <row r="26" spans="1:6" ht="25.5">
      <c r="A26" s="12" t="s">
        <v>198</v>
      </c>
      <c r="B26" s="13">
        <v>-50525</v>
      </c>
      <c r="C26" s="13">
        <v>-50524.64</v>
      </c>
      <c r="D26" s="14">
        <v>-50524.64</v>
      </c>
      <c r="E26" s="20">
        <f>D26/B26*100</f>
        <v>99.99928748144484</v>
      </c>
      <c r="F26" s="21">
        <f>D26/C26*100</f>
        <v>100</v>
      </c>
    </row>
    <row r="27" spans="1:4" ht="12.75">
      <c r="A27" s="15"/>
      <c r="B27" s="16"/>
      <c r="C27" s="16"/>
      <c r="D27" s="16"/>
    </row>
    <row r="28" spans="1:4" s="1" customFormat="1" ht="16.5" customHeight="1">
      <c r="A28" s="167" t="s">
        <v>186</v>
      </c>
      <c r="B28" s="167"/>
      <c r="C28" s="168"/>
      <c r="D28" s="168"/>
    </row>
    <row r="29" spans="1:6" s="139" customFormat="1" ht="38.25">
      <c r="A29" s="136" t="s">
        <v>175</v>
      </c>
      <c r="B29" s="136" t="s">
        <v>219</v>
      </c>
      <c r="C29" s="136" t="s">
        <v>292</v>
      </c>
      <c r="D29" s="136" t="s">
        <v>293</v>
      </c>
      <c r="E29" s="137" t="s">
        <v>72</v>
      </c>
      <c r="F29" s="138" t="s">
        <v>72</v>
      </c>
    </row>
    <row r="30" spans="1:6" s="3" customFormat="1" ht="12">
      <c r="A30" s="19">
        <v>1</v>
      </c>
      <c r="B30" s="22">
        <v>2</v>
      </c>
      <c r="C30" s="23">
        <v>3</v>
      </c>
      <c r="D30" s="23">
        <v>4</v>
      </c>
      <c r="E30" s="24" t="s">
        <v>332</v>
      </c>
      <c r="F30" s="25" t="s">
        <v>333</v>
      </c>
    </row>
    <row r="31" spans="1:6" ht="12.75">
      <c r="A31" s="7" t="s">
        <v>187</v>
      </c>
      <c r="B31" s="8">
        <f>SUM(B7)</f>
        <v>3374891</v>
      </c>
      <c r="C31" s="8">
        <f>SUM(C7)</f>
        <v>3183628</v>
      </c>
      <c r="D31" s="8">
        <f>SUM(D7)</f>
        <v>1847837.32</v>
      </c>
      <c r="E31" s="20">
        <f>D31/B31*100</f>
        <v>54.75250371049021</v>
      </c>
      <c r="F31" s="21">
        <f>D31/C31*100</f>
        <v>58.04187298264747</v>
      </c>
    </row>
    <row r="32" spans="1:6" ht="12.75">
      <c r="A32" s="7" t="s">
        <v>188</v>
      </c>
      <c r="B32" s="8">
        <f>SUM(B22)</f>
        <v>-25629</v>
      </c>
      <c r="C32" s="8">
        <f>SUM(C22)</f>
        <v>-50524.64</v>
      </c>
      <c r="D32" s="8">
        <f>SUM(D22)</f>
        <v>-50524.64</v>
      </c>
      <c r="E32" s="20">
        <f>D32/B32*100</f>
        <v>197.13855398181747</v>
      </c>
      <c r="F32" s="21">
        <f aca="true" t="shared" si="0" ref="F32:F37">D32/C32*100</f>
        <v>100</v>
      </c>
    </row>
    <row r="33" spans="1:6" ht="25.5">
      <c r="A33" s="7" t="s">
        <v>189</v>
      </c>
      <c r="B33" s="8">
        <f>SUM(B17)</f>
        <v>0</v>
      </c>
      <c r="C33" s="8">
        <f>SUM(C17)</f>
        <v>0</v>
      </c>
      <c r="D33" s="8">
        <f>SUM(D17)</f>
        <v>0</v>
      </c>
      <c r="E33" s="20">
        <v>0</v>
      </c>
      <c r="F33" s="21">
        <v>0</v>
      </c>
    </row>
    <row r="34" spans="1:6" ht="25.5">
      <c r="A34" s="7" t="s">
        <v>190</v>
      </c>
      <c r="B34" s="8">
        <f>SUM(B31:B33)</f>
        <v>3349262</v>
      </c>
      <c r="C34" s="8">
        <f>SUM(C31:C33)</f>
        <v>3133103.36</v>
      </c>
      <c r="D34" s="8">
        <f>SUM(D31:D33)</f>
        <v>1797312.6800000002</v>
      </c>
      <c r="E34" s="20">
        <f>D34/B34*100</f>
        <v>53.66294664317095</v>
      </c>
      <c r="F34" s="21">
        <f t="shared" si="0"/>
        <v>57.36525334421142</v>
      </c>
    </row>
    <row r="35" spans="1:6" ht="12.75">
      <c r="A35" s="7" t="s">
        <v>191</v>
      </c>
      <c r="B35" s="8">
        <f>SUM(B10)</f>
        <v>3399787</v>
      </c>
      <c r="C35" s="8">
        <f>SUM(C10)</f>
        <v>3183628</v>
      </c>
      <c r="D35" s="8">
        <f>SUM(D10)</f>
        <v>1854770.45</v>
      </c>
      <c r="E35" s="20">
        <f>D35/B35*100</f>
        <v>54.55548979980216</v>
      </c>
      <c r="F35" s="21">
        <f t="shared" si="0"/>
        <v>58.2596474839397</v>
      </c>
    </row>
    <row r="36" spans="1:6" ht="25.5">
      <c r="A36" s="7" t="s">
        <v>192</v>
      </c>
      <c r="B36" s="8">
        <f>SUM(B18)</f>
        <v>0</v>
      </c>
      <c r="C36" s="8">
        <f>SUM(C18)</f>
        <v>0</v>
      </c>
      <c r="D36" s="8">
        <f>SUM(D18)</f>
        <v>0</v>
      </c>
      <c r="E36" s="20">
        <v>0</v>
      </c>
      <c r="F36" s="21">
        <v>0</v>
      </c>
    </row>
    <row r="37" spans="1:6" ht="25.5">
      <c r="A37" s="7" t="s">
        <v>193</v>
      </c>
      <c r="B37" s="8">
        <f>SUM(B35:B36)</f>
        <v>3399787</v>
      </c>
      <c r="C37" s="8">
        <f>SUM(C35:C36)</f>
        <v>3183628</v>
      </c>
      <c r="D37" s="8">
        <f>SUM(D35:D36)</f>
        <v>1854770.45</v>
      </c>
      <c r="E37" s="20">
        <f>D37/B37*100</f>
        <v>54.55548979980216</v>
      </c>
      <c r="F37" s="21">
        <f t="shared" si="0"/>
        <v>58.2596474839397</v>
      </c>
    </row>
    <row r="38" ht="409.5" customHeight="1" hidden="1"/>
    <row r="41" spans="1:8" ht="26.25" customHeight="1">
      <c r="A41" s="166" t="s">
        <v>349</v>
      </c>
      <c r="B41" s="166"/>
      <c r="C41" s="166"/>
      <c r="D41" s="154"/>
      <c r="E41" s="141" t="s">
        <v>348</v>
      </c>
      <c r="F41" s="141"/>
      <c r="G41" s="141"/>
      <c r="H41" s="141"/>
    </row>
    <row r="42" spans="1:6" s="148" customFormat="1" ht="11.25" customHeight="1">
      <c r="A42" s="143"/>
      <c r="B42" s="144"/>
      <c r="C42" s="145"/>
      <c r="D42" s="146"/>
      <c r="E42" s="146" t="s">
        <v>347</v>
      </c>
      <c r="F42" s="147"/>
    </row>
    <row r="43" spans="1:6" s="148" customFormat="1" ht="8.25" customHeight="1">
      <c r="A43" s="143"/>
      <c r="B43" s="144"/>
      <c r="C43" s="145"/>
      <c r="D43" s="146"/>
      <c r="E43" s="146"/>
      <c r="F43" s="147"/>
    </row>
    <row r="44" spans="1:6" ht="15" customHeight="1">
      <c r="A44" s="143" t="s">
        <v>335</v>
      </c>
      <c r="B44" s="142"/>
      <c r="C44" s="142"/>
      <c r="D44" s="142"/>
      <c r="E44" s="142"/>
      <c r="F44" s="142"/>
    </row>
    <row r="45" ht="12.75">
      <c r="A45" s="143" t="s">
        <v>336</v>
      </c>
    </row>
  </sheetData>
  <sheetProtection/>
  <mergeCells count="7">
    <mergeCell ref="A1:F1"/>
    <mergeCell ref="A41:C41"/>
    <mergeCell ref="A2:D2"/>
    <mergeCell ref="A14:D14"/>
    <mergeCell ref="A21:C21"/>
    <mergeCell ref="A25:D25"/>
    <mergeCell ref="A28:D28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Normal="89" zoomScaleSheetLayoutView="100" zoomScalePageLayoutView="0" workbookViewId="0" topLeftCell="A1">
      <selection activeCell="G59" sqref="G59"/>
    </sheetView>
  </sheetViews>
  <sheetFormatPr defaultColWidth="9.140625" defaultRowHeight="30" customHeight="1"/>
  <cols>
    <col min="1" max="1" width="9.28125" style="78" customWidth="1"/>
    <col min="2" max="2" width="42.28125" style="26" customWidth="1"/>
    <col min="3" max="5" width="15.421875" style="55" customWidth="1"/>
    <col min="6" max="7" width="14.28125" style="29" customWidth="1"/>
    <col min="8" max="10" width="16.57421875" style="26" customWidth="1"/>
    <col min="11" max="14" width="15.140625" style="26" customWidth="1"/>
    <col min="15" max="15" width="16.7109375" style="26" hidden="1" customWidth="1"/>
    <col min="16" max="16" width="16.421875" style="26" hidden="1" customWidth="1"/>
    <col min="17" max="17" width="12.57421875" style="26" hidden="1" customWidth="1"/>
    <col min="18" max="18" width="15.140625" style="26" customWidth="1"/>
    <col min="19" max="16384" width="9.140625" style="26" customWidth="1"/>
  </cols>
  <sheetData>
    <row r="1" spans="1:9" ht="30" customHeight="1">
      <c r="A1" s="171" t="s">
        <v>303</v>
      </c>
      <c r="B1" s="171"/>
      <c r="C1" s="171"/>
      <c r="D1" s="171"/>
      <c r="E1" s="171"/>
      <c r="F1" s="171"/>
      <c r="G1" s="171"/>
      <c r="H1" s="104"/>
      <c r="I1" s="104"/>
    </row>
    <row r="2" spans="1:7" s="34" customFormat="1" ht="42" customHeight="1">
      <c r="A2" s="75" t="s">
        <v>70</v>
      </c>
      <c r="B2" s="31" t="s">
        <v>71</v>
      </c>
      <c r="C2" s="32" t="s">
        <v>222</v>
      </c>
      <c r="D2" s="33" t="s">
        <v>301</v>
      </c>
      <c r="E2" s="33" t="s">
        <v>302</v>
      </c>
      <c r="F2" s="5" t="s">
        <v>72</v>
      </c>
      <c r="G2" s="5" t="s">
        <v>72</v>
      </c>
    </row>
    <row r="3" spans="1:7" s="37" customFormat="1" ht="30" customHeight="1">
      <c r="A3" s="174">
        <v>1</v>
      </c>
      <c r="B3" s="175"/>
      <c r="C3" s="128">
        <v>2</v>
      </c>
      <c r="D3" s="73">
        <v>3</v>
      </c>
      <c r="E3" s="73">
        <v>4</v>
      </c>
      <c r="F3" s="6" t="s">
        <v>332</v>
      </c>
      <c r="G3" s="6" t="s">
        <v>333</v>
      </c>
    </row>
    <row r="4" spans="1:7" ht="30" customHeight="1">
      <c r="A4" s="97">
        <v>6</v>
      </c>
      <c r="B4" s="98" t="s">
        <v>213</v>
      </c>
      <c r="C4" s="129">
        <f>SUM(C5,C16,C22,C25,C31)</f>
        <v>3374891</v>
      </c>
      <c r="D4" s="129">
        <f>SUM(D5,D22,D31)</f>
        <v>3183628</v>
      </c>
      <c r="E4" s="129">
        <f>SUM(E5,E16,E22,E31)</f>
        <v>1847837.3199999998</v>
      </c>
      <c r="F4" s="94">
        <f>E4/C4*100</f>
        <v>54.752503710490195</v>
      </c>
      <c r="G4" s="94">
        <f>E4/D4*100</f>
        <v>58.04187298264747</v>
      </c>
    </row>
    <row r="5" spans="1:7" ht="30" customHeight="1">
      <c r="A5" s="38">
        <v>63</v>
      </c>
      <c r="B5" s="39" t="s">
        <v>80</v>
      </c>
      <c r="C5" s="57">
        <f>SUM(C6,C8,C11)</f>
        <v>2485783</v>
      </c>
      <c r="D5" s="57">
        <f>SUM(D6,D8,D11)</f>
        <v>2490379</v>
      </c>
      <c r="E5" s="57">
        <f>SUM(E8)</f>
        <v>1443815.68</v>
      </c>
      <c r="F5" s="10">
        <f>E5/C5*100</f>
        <v>58.082933224662</v>
      </c>
      <c r="G5" s="10">
        <f>E5/D5*100</f>
        <v>57.97574104182536</v>
      </c>
    </row>
    <row r="6" spans="1:7" s="41" customFormat="1" ht="30" customHeight="1">
      <c r="A6" s="38">
        <v>634</v>
      </c>
      <c r="B6" s="39" t="s">
        <v>81</v>
      </c>
      <c r="C6" s="57">
        <v>3538</v>
      </c>
      <c r="D6" s="57">
        <v>3000</v>
      </c>
      <c r="E6" s="57">
        <f>E7</f>
        <v>0</v>
      </c>
      <c r="F6" s="10">
        <v>0</v>
      </c>
      <c r="G6" s="10">
        <v>0</v>
      </c>
    </row>
    <row r="7" spans="1:7" ht="30" customHeight="1">
      <c r="A7" s="42">
        <v>6341</v>
      </c>
      <c r="B7" s="43" t="s">
        <v>161</v>
      </c>
      <c r="C7" s="58">
        <v>3538</v>
      </c>
      <c r="D7" s="58"/>
      <c r="E7" s="58">
        <v>0</v>
      </c>
      <c r="F7" s="10">
        <v>0</v>
      </c>
      <c r="G7" s="17"/>
    </row>
    <row r="8" spans="1:7" s="41" customFormat="1" ht="30" customHeight="1">
      <c r="A8" s="38">
        <v>636</v>
      </c>
      <c r="B8" s="39" t="s">
        <v>82</v>
      </c>
      <c r="C8" s="57">
        <v>2413587</v>
      </c>
      <c r="D8" s="57">
        <v>2487229</v>
      </c>
      <c r="E8" s="57">
        <v>1443815.68</v>
      </c>
      <c r="F8" s="10">
        <f>E8/C8*100</f>
        <v>59.820328830077386</v>
      </c>
      <c r="G8" s="10">
        <f>E8/D8*100</f>
        <v>58.04916555733308</v>
      </c>
    </row>
    <row r="9" spans="1:7" ht="30" customHeight="1">
      <c r="A9" s="42">
        <v>6361</v>
      </c>
      <c r="B9" s="43" t="s">
        <v>143</v>
      </c>
      <c r="C9" s="58">
        <v>2407086</v>
      </c>
      <c r="D9" s="58"/>
      <c r="E9" s="58">
        <v>1443815.68</v>
      </c>
      <c r="F9" s="10">
        <f>E9/C9*100</f>
        <v>59.98189013604001</v>
      </c>
      <c r="G9" s="10"/>
    </row>
    <row r="10" spans="1:7" ht="30" customHeight="1">
      <c r="A10" s="42">
        <v>6362</v>
      </c>
      <c r="B10" s="43" t="s">
        <v>144</v>
      </c>
      <c r="C10" s="58">
        <v>6501</v>
      </c>
      <c r="D10" s="58"/>
      <c r="E10" s="58">
        <v>0</v>
      </c>
      <c r="F10" s="10">
        <f>E10/C10*100</f>
        <v>0</v>
      </c>
      <c r="G10" s="10"/>
    </row>
    <row r="11" spans="1:7" s="41" customFormat="1" ht="30" customHeight="1">
      <c r="A11" s="38">
        <v>638</v>
      </c>
      <c r="B11" s="39" t="s">
        <v>145</v>
      </c>
      <c r="C11" s="57">
        <v>68658</v>
      </c>
      <c r="D11" s="57">
        <v>150</v>
      </c>
      <c r="E11" s="57">
        <v>0</v>
      </c>
      <c r="F11" s="10">
        <f>E11/C11*100</f>
        <v>0</v>
      </c>
      <c r="G11" s="10">
        <f>E11/D11*100</f>
        <v>0</v>
      </c>
    </row>
    <row r="12" spans="1:7" ht="30" customHeight="1">
      <c r="A12" s="42">
        <v>6381</v>
      </c>
      <c r="B12" s="43" t="s">
        <v>146</v>
      </c>
      <c r="C12" s="58">
        <v>68658</v>
      </c>
      <c r="D12" s="58"/>
      <c r="E12" s="58">
        <v>0</v>
      </c>
      <c r="F12" s="10">
        <f>E12/C12*100</f>
        <v>0</v>
      </c>
      <c r="G12" s="10"/>
    </row>
    <row r="13" spans="1:7" ht="30" customHeight="1">
      <c r="A13" s="42">
        <v>6382</v>
      </c>
      <c r="B13" s="43" t="s">
        <v>231</v>
      </c>
      <c r="C13" s="58">
        <v>0</v>
      </c>
      <c r="D13" s="58"/>
      <c r="E13" s="58">
        <v>0</v>
      </c>
      <c r="F13" s="10">
        <v>0</v>
      </c>
      <c r="G13" s="10"/>
    </row>
    <row r="14" spans="1:7" s="41" customFormat="1" ht="30" customHeight="1">
      <c r="A14" s="38">
        <v>639</v>
      </c>
      <c r="B14" s="39" t="s">
        <v>145</v>
      </c>
      <c r="C14" s="57">
        <v>0</v>
      </c>
      <c r="D14" s="57">
        <f>D15</f>
        <v>0</v>
      </c>
      <c r="E14" s="57">
        <v>0</v>
      </c>
      <c r="F14" s="10">
        <v>0</v>
      </c>
      <c r="G14" s="10"/>
    </row>
    <row r="15" spans="1:7" ht="30" customHeight="1">
      <c r="A15" s="42">
        <v>6391</v>
      </c>
      <c r="B15" s="43" t="s">
        <v>230</v>
      </c>
      <c r="C15" s="58">
        <v>0</v>
      </c>
      <c r="D15" s="58"/>
      <c r="E15" s="58">
        <v>0</v>
      </c>
      <c r="F15" s="10">
        <v>0</v>
      </c>
      <c r="G15" s="10"/>
    </row>
    <row r="16" spans="1:7" ht="30" customHeight="1">
      <c r="A16" s="38">
        <v>64</v>
      </c>
      <c r="B16" s="39" t="s">
        <v>148</v>
      </c>
      <c r="C16" s="57">
        <v>2</v>
      </c>
      <c r="D16" s="57">
        <v>0</v>
      </c>
      <c r="E16" s="57">
        <v>0.09</v>
      </c>
      <c r="F16" s="10">
        <f>E16/C16*100</f>
        <v>4.5</v>
      </c>
      <c r="G16" s="10">
        <v>0</v>
      </c>
    </row>
    <row r="17" spans="1:7" s="41" customFormat="1" ht="30" customHeight="1">
      <c r="A17" s="38">
        <v>641</v>
      </c>
      <c r="B17" s="39" t="s">
        <v>149</v>
      </c>
      <c r="C17" s="57">
        <v>2</v>
      </c>
      <c r="D17" s="57">
        <v>0</v>
      </c>
      <c r="E17" s="57">
        <v>0.09</v>
      </c>
      <c r="F17" s="10">
        <f>E17/C17*100</f>
        <v>4.5</v>
      </c>
      <c r="G17" s="10">
        <v>0</v>
      </c>
    </row>
    <row r="18" spans="1:7" ht="30" customHeight="1">
      <c r="A18" s="42">
        <v>6413</v>
      </c>
      <c r="B18" s="43" t="s">
        <v>162</v>
      </c>
      <c r="C18" s="58">
        <v>2</v>
      </c>
      <c r="D18" s="58"/>
      <c r="E18" s="58">
        <v>0.09</v>
      </c>
      <c r="F18" s="10">
        <f>E18/C18*100</f>
        <v>4.5</v>
      </c>
      <c r="G18" s="17"/>
    </row>
    <row r="19" spans="1:7" s="41" customFormat="1" ht="30" customHeight="1">
      <c r="A19" s="38">
        <v>642</v>
      </c>
      <c r="B19" s="39" t="s">
        <v>150</v>
      </c>
      <c r="C19" s="57">
        <f>C20</f>
        <v>0</v>
      </c>
      <c r="D19" s="57">
        <f>D20</f>
        <v>0</v>
      </c>
      <c r="E19" s="57">
        <v>0</v>
      </c>
      <c r="F19" s="10">
        <v>0</v>
      </c>
      <c r="G19" s="10">
        <v>0</v>
      </c>
    </row>
    <row r="20" spans="1:7" ht="30" customHeight="1">
      <c r="A20" s="42">
        <v>6422</v>
      </c>
      <c r="B20" s="43" t="s">
        <v>163</v>
      </c>
      <c r="C20" s="58">
        <v>0</v>
      </c>
      <c r="D20" s="58"/>
      <c r="E20" s="58">
        <v>0</v>
      </c>
      <c r="F20" s="10">
        <v>0</v>
      </c>
      <c r="G20" s="17"/>
    </row>
    <row r="21" spans="1:7" ht="30" customHeight="1">
      <c r="A21" s="42">
        <v>6425</v>
      </c>
      <c r="B21" s="43" t="s">
        <v>309</v>
      </c>
      <c r="C21" s="58">
        <v>0</v>
      </c>
      <c r="D21" s="58"/>
      <c r="E21" s="58">
        <v>0</v>
      </c>
      <c r="F21" s="10">
        <v>0</v>
      </c>
      <c r="G21" s="17"/>
    </row>
    <row r="22" spans="1:7" s="41" customFormat="1" ht="30" customHeight="1">
      <c r="A22" s="38">
        <v>65</v>
      </c>
      <c r="B22" s="39" t="s">
        <v>151</v>
      </c>
      <c r="C22" s="57">
        <v>5325</v>
      </c>
      <c r="D22" s="57">
        <v>19500</v>
      </c>
      <c r="E22" s="57">
        <v>6326.4</v>
      </c>
      <c r="F22" s="10">
        <f aca="true" t="shared" si="0" ref="F22:F34">E22/C22*100</f>
        <v>118.8056338028169</v>
      </c>
      <c r="G22" s="10">
        <f>E22/D22*100</f>
        <v>32.443076923076916</v>
      </c>
    </row>
    <row r="23" spans="1:16" s="45" customFormat="1" ht="30" customHeight="1">
      <c r="A23" s="38">
        <v>652</v>
      </c>
      <c r="B23" s="39" t="s">
        <v>78</v>
      </c>
      <c r="C23" s="57">
        <v>5325</v>
      </c>
      <c r="D23" s="57">
        <v>19500</v>
      </c>
      <c r="E23" s="57">
        <v>6326.4</v>
      </c>
      <c r="F23" s="10">
        <f t="shared" si="0"/>
        <v>118.8056338028169</v>
      </c>
      <c r="G23" s="10">
        <f>E23/D23*100</f>
        <v>32.443076923076916</v>
      </c>
      <c r="M23" s="46"/>
      <c r="N23" s="46"/>
      <c r="O23" s="46"/>
      <c r="P23" s="46"/>
    </row>
    <row r="24" spans="1:16" s="41" customFormat="1" ht="30" customHeight="1">
      <c r="A24" s="42">
        <v>6526</v>
      </c>
      <c r="B24" s="43" t="s">
        <v>79</v>
      </c>
      <c r="C24" s="58">
        <v>5325</v>
      </c>
      <c r="D24" s="58"/>
      <c r="E24" s="58">
        <v>6326.4</v>
      </c>
      <c r="F24" s="10">
        <f t="shared" si="0"/>
        <v>118.8056338028169</v>
      </c>
      <c r="G24" s="10"/>
      <c r="H24" s="47"/>
      <c r="I24" s="47"/>
      <c r="J24" s="47"/>
      <c r="K24" s="47"/>
      <c r="L24" s="47"/>
      <c r="M24" s="47"/>
      <c r="N24" s="47"/>
      <c r="O24" s="48"/>
      <c r="P24" s="48"/>
    </row>
    <row r="25" spans="1:7" s="41" customFormat="1" ht="30" customHeight="1">
      <c r="A25" s="38">
        <v>66</v>
      </c>
      <c r="B25" s="39" t="s">
        <v>76</v>
      </c>
      <c r="C25" s="57">
        <v>12848</v>
      </c>
      <c r="D25" s="57">
        <v>0</v>
      </c>
      <c r="E25" s="57">
        <v>0</v>
      </c>
      <c r="F25" s="10">
        <f t="shared" si="0"/>
        <v>0</v>
      </c>
      <c r="G25" s="10">
        <v>0</v>
      </c>
    </row>
    <row r="26" spans="1:7" s="41" customFormat="1" ht="30" customHeight="1">
      <c r="A26" s="38">
        <v>661</v>
      </c>
      <c r="B26" s="39" t="s">
        <v>152</v>
      </c>
      <c r="C26" s="57">
        <v>297</v>
      </c>
      <c r="D26" s="57">
        <v>0</v>
      </c>
      <c r="E26" s="57">
        <v>0</v>
      </c>
      <c r="F26" s="10">
        <f t="shared" si="0"/>
        <v>0</v>
      </c>
      <c r="G26" s="10">
        <v>0</v>
      </c>
    </row>
    <row r="27" spans="1:7" ht="30" customHeight="1">
      <c r="A27" s="42">
        <v>6615</v>
      </c>
      <c r="B27" s="43" t="s">
        <v>223</v>
      </c>
      <c r="C27" s="58">
        <v>297</v>
      </c>
      <c r="D27" s="58"/>
      <c r="E27" s="58">
        <v>0</v>
      </c>
      <c r="F27" s="10">
        <f t="shared" si="0"/>
        <v>0</v>
      </c>
      <c r="G27" s="10"/>
    </row>
    <row r="28" spans="1:7" s="41" customFormat="1" ht="30" customHeight="1">
      <c r="A28" s="38">
        <v>663</v>
      </c>
      <c r="B28" s="39" t="s">
        <v>77</v>
      </c>
      <c r="C28" s="57">
        <v>12551</v>
      </c>
      <c r="D28" s="57">
        <v>0</v>
      </c>
      <c r="E28" s="57">
        <v>0</v>
      </c>
      <c r="F28" s="10">
        <f t="shared" si="0"/>
        <v>0</v>
      </c>
      <c r="G28" s="10">
        <v>0</v>
      </c>
    </row>
    <row r="29" spans="1:7" ht="30" customHeight="1">
      <c r="A29" s="42">
        <v>6631</v>
      </c>
      <c r="B29" s="43" t="s">
        <v>153</v>
      </c>
      <c r="C29" s="58">
        <v>2190</v>
      </c>
      <c r="D29" s="58"/>
      <c r="E29" s="58">
        <v>0</v>
      </c>
      <c r="F29" s="10">
        <f t="shared" si="0"/>
        <v>0</v>
      </c>
      <c r="G29" s="10"/>
    </row>
    <row r="30" spans="1:7" ht="30" customHeight="1">
      <c r="A30" s="42">
        <v>6632</v>
      </c>
      <c r="B30" s="43" t="s">
        <v>229</v>
      </c>
      <c r="C30" s="58">
        <v>10361</v>
      </c>
      <c r="D30" s="58">
        <v>0</v>
      </c>
      <c r="E30" s="58">
        <v>0</v>
      </c>
      <c r="F30" s="10">
        <f t="shared" si="0"/>
        <v>0</v>
      </c>
      <c r="G30" s="10"/>
    </row>
    <row r="31" spans="1:7" s="41" customFormat="1" ht="30" customHeight="1">
      <c r="A31" s="38">
        <v>67</v>
      </c>
      <c r="B31" s="39" t="s">
        <v>73</v>
      </c>
      <c r="C31" s="57">
        <v>870933</v>
      </c>
      <c r="D31" s="57">
        <v>673749</v>
      </c>
      <c r="E31" s="57">
        <v>397695.15</v>
      </c>
      <c r="F31" s="10">
        <f t="shared" si="0"/>
        <v>45.663116450978436</v>
      </c>
      <c r="G31" s="10">
        <f>E31/D31*100</f>
        <v>59.0271970719066</v>
      </c>
    </row>
    <row r="32" spans="1:7" s="41" customFormat="1" ht="30" customHeight="1">
      <c r="A32" s="38">
        <v>671</v>
      </c>
      <c r="B32" s="39" t="s">
        <v>147</v>
      </c>
      <c r="C32" s="57">
        <v>870933</v>
      </c>
      <c r="D32" s="57">
        <v>673749</v>
      </c>
      <c r="E32" s="57">
        <v>397695.15</v>
      </c>
      <c r="F32" s="10">
        <f t="shared" si="0"/>
        <v>45.663116450978436</v>
      </c>
      <c r="G32" s="10">
        <f>E32/D32*100</f>
        <v>59.0271970719066</v>
      </c>
    </row>
    <row r="33" spans="1:7" ht="30" customHeight="1">
      <c r="A33" s="42">
        <v>6711</v>
      </c>
      <c r="B33" s="43" t="s">
        <v>74</v>
      </c>
      <c r="C33" s="58">
        <v>396139</v>
      </c>
      <c r="D33" s="58"/>
      <c r="E33" s="58">
        <v>397695.15</v>
      </c>
      <c r="F33" s="10">
        <f t="shared" si="0"/>
        <v>100.39282928467028</v>
      </c>
      <c r="G33" s="10"/>
    </row>
    <row r="34" spans="1:8" ht="37.5" customHeight="1">
      <c r="A34" s="42">
        <v>6712</v>
      </c>
      <c r="B34" s="84" t="s">
        <v>75</v>
      </c>
      <c r="C34" s="58">
        <v>474794</v>
      </c>
      <c r="D34" s="58"/>
      <c r="E34" s="58"/>
      <c r="F34" s="10">
        <f t="shared" si="0"/>
        <v>0</v>
      </c>
      <c r="G34" s="10"/>
      <c r="H34" s="49"/>
    </row>
    <row r="35" spans="1:8" s="41" customFormat="1" ht="30" customHeight="1">
      <c r="A35" s="95">
        <v>7</v>
      </c>
      <c r="B35" s="91" t="s">
        <v>199</v>
      </c>
      <c r="C35" s="130">
        <f>SUM(C36,C38)</f>
        <v>0</v>
      </c>
      <c r="D35" s="130">
        <f>SUM(D36,D38)</f>
        <v>0</v>
      </c>
      <c r="E35" s="130">
        <f>SUM(E36,E38)</f>
        <v>0</v>
      </c>
      <c r="F35" s="94">
        <v>0</v>
      </c>
      <c r="G35" s="94">
        <v>0</v>
      </c>
      <c r="H35" s="49"/>
    </row>
    <row r="36" spans="1:8" s="41" customFormat="1" ht="30" customHeight="1">
      <c r="A36" s="82">
        <v>71</v>
      </c>
      <c r="B36" s="80" t="s">
        <v>200</v>
      </c>
      <c r="C36" s="131">
        <f>C37</f>
        <v>0</v>
      </c>
      <c r="D36" s="131">
        <f>D37</f>
        <v>0</v>
      </c>
      <c r="E36" s="131">
        <f>E37</f>
        <v>0</v>
      </c>
      <c r="F36" s="10">
        <v>0</v>
      </c>
      <c r="G36" s="10">
        <v>0</v>
      </c>
      <c r="H36" s="49"/>
    </row>
    <row r="37" spans="1:8" ht="30" customHeight="1">
      <c r="A37" s="81">
        <v>711</v>
      </c>
      <c r="B37" s="79" t="s">
        <v>201</v>
      </c>
      <c r="C37" s="132">
        <v>0</v>
      </c>
      <c r="D37" s="58"/>
      <c r="E37" s="58"/>
      <c r="F37" s="10">
        <v>0</v>
      </c>
      <c r="G37" s="10"/>
      <c r="H37" s="49"/>
    </row>
    <row r="38" spans="1:8" s="41" customFormat="1" ht="30" customHeight="1">
      <c r="A38" s="82">
        <v>72</v>
      </c>
      <c r="B38" s="80" t="s">
        <v>202</v>
      </c>
      <c r="C38" s="131">
        <f>SUM(C39:C41)</f>
        <v>0</v>
      </c>
      <c r="D38" s="131">
        <f>SUM(D39:D41)</f>
        <v>0</v>
      </c>
      <c r="E38" s="131">
        <f>SUM(E39:E41)</f>
        <v>0</v>
      </c>
      <c r="F38" s="10">
        <v>0</v>
      </c>
      <c r="G38" s="10">
        <v>0</v>
      </c>
      <c r="H38" s="49"/>
    </row>
    <row r="39" spans="1:8" ht="30" customHeight="1">
      <c r="A39" s="81">
        <v>721</v>
      </c>
      <c r="B39" s="79" t="s">
        <v>203</v>
      </c>
      <c r="C39" s="132">
        <v>0</v>
      </c>
      <c r="D39" s="58"/>
      <c r="E39" s="58"/>
      <c r="F39" s="10">
        <v>0</v>
      </c>
      <c r="G39" s="10"/>
      <c r="H39" s="49"/>
    </row>
    <row r="40" spans="1:8" ht="30" customHeight="1">
      <c r="A40" s="81">
        <v>722</v>
      </c>
      <c r="B40" s="79" t="s">
        <v>204</v>
      </c>
      <c r="C40" s="132">
        <v>0</v>
      </c>
      <c r="D40" s="58"/>
      <c r="E40" s="58"/>
      <c r="F40" s="10">
        <v>0</v>
      </c>
      <c r="G40" s="10"/>
      <c r="H40" s="49"/>
    </row>
    <row r="41" spans="1:8" ht="30" customHeight="1">
      <c r="A41" s="86">
        <v>723</v>
      </c>
      <c r="B41" s="87" t="s">
        <v>205</v>
      </c>
      <c r="C41" s="133">
        <v>0</v>
      </c>
      <c r="D41" s="134"/>
      <c r="E41" s="134"/>
      <c r="F41" s="10">
        <v>0</v>
      </c>
      <c r="G41" s="10"/>
      <c r="H41" s="49"/>
    </row>
    <row r="42" spans="1:8" s="41" customFormat="1" ht="30" customHeight="1">
      <c r="A42" s="90">
        <v>8</v>
      </c>
      <c r="B42" s="91" t="s">
        <v>206</v>
      </c>
      <c r="C42" s="129">
        <f>SUM(C43,C45,C47)</f>
        <v>0</v>
      </c>
      <c r="D42" s="129">
        <f>SUM(D43,D45,D47)</f>
        <v>0</v>
      </c>
      <c r="E42" s="129">
        <f>SUM(E43,E45,E47)</f>
        <v>0</v>
      </c>
      <c r="F42" s="94">
        <v>0</v>
      </c>
      <c r="G42" s="94">
        <v>0</v>
      </c>
      <c r="H42" s="49"/>
    </row>
    <row r="43" spans="1:8" s="41" customFormat="1" ht="30" customHeight="1">
      <c r="A43" s="88">
        <v>81</v>
      </c>
      <c r="B43" s="80" t="s">
        <v>207</v>
      </c>
      <c r="C43" s="57">
        <f>SUM(C44:C44)</f>
        <v>0</v>
      </c>
      <c r="D43" s="57">
        <f>SUM(D44:D44)</f>
        <v>0</v>
      </c>
      <c r="E43" s="57">
        <f>SUM(E44:E44)</f>
        <v>0</v>
      </c>
      <c r="F43" s="10">
        <v>0</v>
      </c>
      <c r="G43" s="10">
        <v>0</v>
      </c>
      <c r="H43" s="49"/>
    </row>
    <row r="44" spans="1:8" ht="30" customHeight="1">
      <c r="A44" s="89">
        <v>818</v>
      </c>
      <c r="B44" s="79" t="s">
        <v>208</v>
      </c>
      <c r="C44" s="58">
        <v>0</v>
      </c>
      <c r="D44" s="58"/>
      <c r="E44" s="58"/>
      <c r="F44" s="10">
        <v>0</v>
      </c>
      <c r="G44" s="10"/>
      <c r="H44" s="49"/>
    </row>
    <row r="45" spans="1:8" s="41" customFormat="1" ht="30" customHeight="1">
      <c r="A45" s="88">
        <v>83</v>
      </c>
      <c r="B45" s="80" t="s">
        <v>209</v>
      </c>
      <c r="C45" s="57">
        <f>C46</f>
        <v>0</v>
      </c>
      <c r="D45" s="57">
        <f>D46</f>
        <v>0</v>
      </c>
      <c r="E45" s="57"/>
      <c r="F45" s="10">
        <v>0</v>
      </c>
      <c r="G45" s="10">
        <v>0</v>
      </c>
      <c r="H45" s="49"/>
    </row>
    <row r="46" spans="1:8" ht="30" customHeight="1">
      <c r="A46" s="89">
        <v>832</v>
      </c>
      <c r="B46" s="79" t="s">
        <v>210</v>
      </c>
      <c r="C46" s="58">
        <v>0</v>
      </c>
      <c r="D46" s="58"/>
      <c r="E46" s="58"/>
      <c r="F46" s="10">
        <v>0</v>
      </c>
      <c r="G46" s="10"/>
      <c r="H46" s="49"/>
    </row>
    <row r="47" spans="1:8" s="41" customFormat="1" ht="30" customHeight="1">
      <c r="A47" s="88">
        <v>84</v>
      </c>
      <c r="B47" s="80" t="s">
        <v>211</v>
      </c>
      <c r="C47" s="57">
        <f>SUM(C48:C48)</f>
        <v>0</v>
      </c>
      <c r="D47" s="57">
        <f>SUM(D48:D48)</f>
        <v>0</v>
      </c>
      <c r="E47" s="57"/>
      <c r="F47" s="10">
        <v>0</v>
      </c>
      <c r="G47" s="10">
        <v>0</v>
      </c>
      <c r="H47" s="49"/>
    </row>
    <row r="48" spans="1:8" ht="30" customHeight="1">
      <c r="A48" s="89">
        <v>844</v>
      </c>
      <c r="B48" s="79" t="s">
        <v>212</v>
      </c>
      <c r="C48" s="58">
        <v>0</v>
      </c>
      <c r="D48" s="58"/>
      <c r="E48" s="58"/>
      <c r="F48" s="10">
        <v>0</v>
      </c>
      <c r="G48" s="10"/>
      <c r="H48" s="49"/>
    </row>
    <row r="49" spans="1:7" ht="30" customHeight="1">
      <c r="A49" s="99" t="s">
        <v>83</v>
      </c>
      <c r="B49" s="100"/>
      <c r="C49" s="135">
        <f>SUM(C4,C35,C42)</f>
        <v>3374891</v>
      </c>
      <c r="D49" s="135">
        <f>SUM(D4,D35,D42)</f>
        <v>3183628</v>
      </c>
      <c r="E49" s="135">
        <f>SUM(E4,E35,E42)</f>
        <v>1847837.3199999998</v>
      </c>
      <c r="F49" s="94">
        <f>E49/C49*100</f>
        <v>54.752503710490195</v>
      </c>
      <c r="G49" s="94">
        <f>E49/D49*100</f>
        <v>58.04187298264747</v>
      </c>
    </row>
    <row r="50" spans="1:7" ht="30" customHeight="1">
      <c r="A50" s="76"/>
      <c r="B50" s="51"/>
      <c r="C50" s="64"/>
      <c r="D50" s="64"/>
      <c r="E50" s="64"/>
      <c r="F50" s="52"/>
      <c r="G50" s="52"/>
    </row>
    <row r="51" spans="1:7" s="56" customFormat="1" ht="20.25" customHeight="1">
      <c r="A51" s="173" t="s">
        <v>154</v>
      </c>
      <c r="B51" s="173"/>
      <c r="C51" s="173"/>
      <c r="D51" s="173"/>
      <c r="E51" s="173"/>
      <c r="F51" s="173"/>
      <c r="G51" s="173"/>
    </row>
    <row r="52" spans="1:7" s="140" customFormat="1" ht="44.25" customHeight="1">
      <c r="A52" s="30" t="s">
        <v>217</v>
      </c>
      <c r="B52" s="31" t="s">
        <v>218</v>
      </c>
      <c r="C52" s="32" t="s">
        <v>222</v>
      </c>
      <c r="D52" s="33" t="s">
        <v>301</v>
      </c>
      <c r="E52" s="33" t="s">
        <v>304</v>
      </c>
      <c r="F52" s="6" t="s">
        <v>72</v>
      </c>
      <c r="G52" s="6" t="s">
        <v>72</v>
      </c>
    </row>
    <row r="53" spans="1:7" s="56" customFormat="1" ht="12.75">
      <c r="A53" s="172">
        <v>1</v>
      </c>
      <c r="B53" s="172"/>
      <c r="C53" s="128">
        <v>2</v>
      </c>
      <c r="D53" s="73">
        <v>3</v>
      </c>
      <c r="E53" s="73">
        <v>4</v>
      </c>
      <c r="F53" s="6" t="s">
        <v>332</v>
      </c>
      <c r="G53" s="6" t="s">
        <v>333</v>
      </c>
    </row>
    <row r="54" spans="1:7" s="56" customFormat="1" ht="20.25" customHeight="1">
      <c r="A54" s="60">
        <v>1</v>
      </c>
      <c r="B54" s="60" t="s">
        <v>155</v>
      </c>
      <c r="C54" s="50">
        <v>870933</v>
      </c>
      <c r="D54" s="50">
        <v>673749</v>
      </c>
      <c r="E54" s="50">
        <v>397695.15</v>
      </c>
      <c r="F54" s="10">
        <f>E54/C54*100</f>
        <v>45.663116450978436</v>
      </c>
      <c r="G54" s="10">
        <f>E54/D54*100</f>
        <v>59.0271970719066</v>
      </c>
    </row>
    <row r="55" spans="1:7" s="56" customFormat="1" ht="20.25" customHeight="1">
      <c r="A55" s="60">
        <v>2</v>
      </c>
      <c r="B55" s="60" t="s">
        <v>159</v>
      </c>
      <c r="C55" s="50">
        <v>299</v>
      </c>
      <c r="D55" s="50">
        <v>0</v>
      </c>
      <c r="E55" s="50">
        <v>0</v>
      </c>
      <c r="F55" s="10">
        <v>0</v>
      </c>
      <c r="G55" s="10">
        <v>0</v>
      </c>
    </row>
    <row r="56" spans="1:7" s="56" customFormat="1" ht="20.25" customHeight="1">
      <c r="A56" s="60">
        <v>3</v>
      </c>
      <c r="B56" s="60" t="s">
        <v>156</v>
      </c>
      <c r="C56" s="50">
        <v>12551</v>
      </c>
      <c r="D56" s="50">
        <v>0</v>
      </c>
      <c r="E56" s="50">
        <v>0</v>
      </c>
      <c r="F56" s="10">
        <f>E56/C56*100</f>
        <v>0</v>
      </c>
      <c r="G56" s="10">
        <v>0</v>
      </c>
    </row>
    <row r="57" spans="1:7" s="56" customFormat="1" ht="20.25" customHeight="1">
      <c r="A57" s="60">
        <v>4</v>
      </c>
      <c r="B57" s="60" t="s">
        <v>157</v>
      </c>
      <c r="C57" s="50">
        <v>5325</v>
      </c>
      <c r="D57" s="50">
        <v>19500</v>
      </c>
      <c r="E57" s="50">
        <v>6326.49</v>
      </c>
      <c r="F57" s="10">
        <f>E57/C57*100</f>
        <v>118.80732394366196</v>
      </c>
      <c r="G57" s="10">
        <f>E57/D57*100</f>
        <v>32.44353846153846</v>
      </c>
    </row>
    <row r="58" spans="1:7" s="56" customFormat="1" ht="20.25" customHeight="1">
      <c r="A58" s="60">
        <v>5</v>
      </c>
      <c r="B58" s="60" t="s">
        <v>158</v>
      </c>
      <c r="C58" s="50">
        <v>2485783</v>
      </c>
      <c r="D58" s="50">
        <v>2490379</v>
      </c>
      <c r="E58" s="50">
        <v>1443815.68</v>
      </c>
      <c r="F58" s="10">
        <f>E58/C58*100</f>
        <v>58.082933224662</v>
      </c>
      <c r="G58" s="10">
        <f>E58/D58*100</f>
        <v>57.97574104182536</v>
      </c>
    </row>
    <row r="59" spans="1:7" s="59" customFormat="1" ht="20.25" customHeight="1">
      <c r="A59" s="60"/>
      <c r="B59" s="62" t="s">
        <v>160</v>
      </c>
      <c r="C59" s="63">
        <f>SUM(C54:C58)</f>
        <v>3374891</v>
      </c>
      <c r="D59" s="63">
        <f>SUM(D54:D58)</f>
        <v>3183628</v>
      </c>
      <c r="E59" s="63">
        <f>SUM(E54:E58)</f>
        <v>1847837.3199999998</v>
      </c>
      <c r="F59" s="10">
        <f>E59/C59*100</f>
        <v>54.752503710490195</v>
      </c>
      <c r="G59" s="10">
        <f>E59/D59*100</f>
        <v>58.04187298264747</v>
      </c>
    </row>
    <row r="60" spans="1:7" s="59" customFormat="1" ht="12.75">
      <c r="A60" s="61"/>
      <c r="B60" s="53"/>
      <c r="C60" s="68"/>
      <c r="D60" s="68"/>
      <c r="E60" s="68"/>
      <c r="F60" s="54"/>
      <c r="G60" s="54"/>
    </row>
  </sheetData>
  <sheetProtection/>
  <mergeCells count="4">
    <mergeCell ref="A1:G1"/>
    <mergeCell ref="A53:B53"/>
    <mergeCell ref="A51:G51"/>
    <mergeCell ref="A3:B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96" sqref="G96"/>
    </sheetView>
  </sheetViews>
  <sheetFormatPr defaultColWidth="9.140625" defaultRowHeight="12.75"/>
  <cols>
    <col min="1" max="1" width="9.28125" style="78" customWidth="1"/>
    <col min="2" max="2" width="42.28125" style="26" customWidth="1"/>
    <col min="3" max="3" width="18.421875" style="27" customWidth="1"/>
    <col min="4" max="4" width="19.00390625" style="27" customWidth="1"/>
    <col min="5" max="5" width="18.00390625" style="27" customWidth="1"/>
    <col min="6" max="6" width="16.57421875" style="28" customWidth="1"/>
    <col min="7" max="7" width="15.28125" style="29" customWidth="1"/>
    <col min="8" max="10" width="15.28125" style="26" customWidth="1"/>
    <col min="11" max="14" width="15.140625" style="26" customWidth="1"/>
    <col min="15" max="15" width="16.7109375" style="26" hidden="1" customWidth="1"/>
    <col min="16" max="16" width="16.421875" style="26" hidden="1" customWidth="1"/>
    <col min="17" max="17" width="12.57421875" style="26" hidden="1" customWidth="1"/>
    <col min="18" max="18" width="15.140625" style="26" customWidth="1"/>
    <col min="19" max="16384" width="9.140625" style="26" customWidth="1"/>
  </cols>
  <sheetData>
    <row r="1" spans="1:7" ht="22.5" customHeight="1">
      <c r="A1" s="177" t="s">
        <v>298</v>
      </c>
      <c r="B1" s="177"/>
      <c r="C1" s="177"/>
      <c r="D1" s="177"/>
      <c r="E1" s="177"/>
      <c r="F1" s="177"/>
      <c r="G1" s="177"/>
    </row>
    <row r="2" spans="1:7" s="69" customFormat="1" ht="38.25">
      <c r="A2" s="75" t="s">
        <v>84</v>
      </c>
      <c r="B2" s="31" t="s">
        <v>71</v>
      </c>
      <c r="C2" s="32" t="s">
        <v>220</v>
      </c>
      <c r="D2" s="33" t="s">
        <v>299</v>
      </c>
      <c r="E2" s="33" t="s">
        <v>300</v>
      </c>
      <c r="F2" s="5" t="s">
        <v>72</v>
      </c>
      <c r="G2" s="6" t="s">
        <v>72</v>
      </c>
    </row>
    <row r="3" spans="1:7" s="74" customFormat="1" ht="12.75">
      <c r="A3" s="178">
        <v>1</v>
      </c>
      <c r="B3" s="179"/>
      <c r="C3" s="35">
        <v>2</v>
      </c>
      <c r="D3" s="36">
        <v>3</v>
      </c>
      <c r="E3" s="36">
        <v>4</v>
      </c>
      <c r="F3" s="36" t="s">
        <v>332</v>
      </c>
      <c r="G3" s="73" t="s">
        <v>333</v>
      </c>
    </row>
    <row r="4" spans="1:7" ht="12.75">
      <c r="A4" s="97">
        <v>3</v>
      </c>
      <c r="B4" s="101" t="s">
        <v>334</v>
      </c>
      <c r="C4" s="92">
        <f>SUM(C5,C15,C47,C56)</f>
        <v>2908076</v>
      </c>
      <c r="D4" s="92">
        <f>SUM(D5,D15,D47,D56)</f>
        <v>3175528</v>
      </c>
      <c r="E4" s="92">
        <f>SUM(E5,E15,E47,E56)</f>
        <v>1854770.45</v>
      </c>
      <c r="F4" s="93">
        <f aca="true" t="shared" si="0" ref="F4:F13">E4/C4*100</f>
        <v>63.779985461177766</v>
      </c>
      <c r="G4" s="94">
        <f>E4/D4*100</f>
        <v>58.4082536825372</v>
      </c>
    </row>
    <row r="5" spans="1:7" ht="12.75">
      <c r="A5" s="38">
        <v>31</v>
      </c>
      <c r="B5" s="70" t="s">
        <v>85</v>
      </c>
      <c r="C5" s="40">
        <f>SUM(C6,C10,C12)</f>
        <v>2324593</v>
      </c>
      <c r="D5" s="40">
        <f>SUM(D6,D10,D12)</f>
        <v>2374617</v>
      </c>
      <c r="E5" s="40">
        <f>SUM(E6,E10,E12)</f>
        <v>1442933.58</v>
      </c>
      <c r="F5" s="9">
        <f t="shared" si="0"/>
        <v>62.07252538401347</v>
      </c>
      <c r="G5" s="10">
        <f>E5/D5*100</f>
        <v>60.76489724448195</v>
      </c>
    </row>
    <row r="6" spans="1:7" ht="12.75">
      <c r="A6" s="38">
        <v>311</v>
      </c>
      <c r="B6" s="70" t="s">
        <v>86</v>
      </c>
      <c r="C6" s="40">
        <f>SUM(C7:C9)</f>
        <v>1898293</v>
      </c>
      <c r="D6" s="40">
        <v>1971315</v>
      </c>
      <c r="E6" s="40">
        <f>SUM(E7:E9)</f>
        <v>1179471.1300000001</v>
      </c>
      <c r="F6" s="9">
        <f t="shared" si="0"/>
        <v>62.133249714348636</v>
      </c>
      <c r="G6" s="10">
        <f>E6/D6*100</f>
        <v>59.83169255040418</v>
      </c>
    </row>
    <row r="7" spans="1:7" ht="12.75">
      <c r="A7" s="42">
        <v>3111</v>
      </c>
      <c r="B7" s="43" t="s">
        <v>87</v>
      </c>
      <c r="C7" s="44">
        <v>1830011</v>
      </c>
      <c r="D7" s="44"/>
      <c r="E7" s="44">
        <v>1129896.52</v>
      </c>
      <c r="F7" s="9">
        <f t="shared" si="0"/>
        <v>61.74260810454145</v>
      </c>
      <c r="G7" s="10"/>
    </row>
    <row r="8" spans="1:7" ht="12.75">
      <c r="A8" s="42">
        <v>3113</v>
      </c>
      <c r="B8" s="43" t="s">
        <v>133</v>
      </c>
      <c r="C8" s="44">
        <v>20877</v>
      </c>
      <c r="D8" s="44"/>
      <c r="E8" s="44">
        <v>22301.62</v>
      </c>
      <c r="F8" s="9">
        <f t="shared" si="0"/>
        <v>106.82387316185276</v>
      </c>
      <c r="G8" s="10"/>
    </row>
    <row r="9" spans="1:7" ht="12.75">
      <c r="A9" s="42">
        <v>3114</v>
      </c>
      <c r="B9" s="43" t="s">
        <v>134</v>
      </c>
      <c r="C9" s="44">
        <v>47405</v>
      </c>
      <c r="D9" s="44"/>
      <c r="E9" s="44">
        <v>27272.99</v>
      </c>
      <c r="F9" s="9">
        <f t="shared" si="0"/>
        <v>57.53188482227613</v>
      </c>
      <c r="G9" s="10"/>
    </row>
    <row r="10" spans="1:7" ht="12.75">
      <c r="A10" s="38">
        <v>312</v>
      </c>
      <c r="B10" s="70" t="s">
        <v>88</v>
      </c>
      <c r="C10" s="40">
        <v>112481</v>
      </c>
      <c r="D10" s="40">
        <v>94000</v>
      </c>
      <c r="E10" s="40">
        <v>67483.19</v>
      </c>
      <c r="F10" s="9">
        <f t="shared" si="0"/>
        <v>59.99519029880602</v>
      </c>
      <c r="G10" s="10">
        <f>E10/D10*100</f>
        <v>71.79062765957447</v>
      </c>
    </row>
    <row r="11" spans="1:7" ht="12.75">
      <c r="A11" s="42" t="s">
        <v>4</v>
      </c>
      <c r="B11" s="71" t="s">
        <v>88</v>
      </c>
      <c r="C11" s="44">
        <v>112481</v>
      </c>
      <c r="D11" s="44"/>
      <c r="E11" s="44">
        <v>67483.19</v>
      </c>
      <c r="F11" s="9">
        <f t="shared" si="0"/>
        <v>59.99519029880602</v>
      </c>
      <c r="G11" s="10"/>
    </row>
    <row r="12" spans="1:7" ht="12.75">
      <c r="A12" s="38">
        <v>313</v>
      </c>
      <c r="B12" s="70" t="s">
        <v>89</v>
      </c>
      <c r="C12" s="40">
        <f>SUM(C13,C14)</f>
        <v>313819</v>
      </c>
      <c r="D12" s="40">
        <v>309302</v>
      </c>
      <c r="E12" s="40">
        <f>SUM(E13,E14)</f>
        <v>195979.26</v>
      </c>
      <c r="F12" s="9">
        <f t="shared" si="0"/>
        <v>62.44977518888276</v>
      </c>
      <c r="G12" s="10">
        <f>E12/D12*100</f>
        <v>63.361782335710735</v>
      </c>
    </row>
    <row r="13" spans="1:7" ht="12.75">
      <c r="A13" s="42">
        <v>3132</v>
      </c>
      <c r="B13" s="71" t="s">
        <v>90</v>
      </c>
      <c r="C13" s="44">
        <v>313515</v>
      </c>
      <c r="D13" s="44"/>
      <c r="E13" s="44">
        <v>195837.59</v>
      </c>
      <c r="F13" s="9">
        <f t="shared" si="0"/>
        <v>62.465142018723185</v>
      </c>
      <c r="G13" s="10"/>
    </row>
    <row r="14" spans="1:7" ht="25.5">
      <c r="A14" s="42">
        <v>3133</v>
      </c>
      <c r="B14" s="71" t="s">
        <v>91</v>
      </c>
      <c r="C14" s="44">
        <v>304</v>
      </c>
      <c r="D14" s="44"/>
      <c r="E14" s="44">
        <v>141.67</v>
      </c>
      <c r="F14" s="9">
        <v>0</v>
      </c>
      <c r="G14" s="10"/>
    </row>
    <row r="15" spans="1:7" ht="12.75">
      <c r="A15" s="38">
        <v>32</v>
      </c>
      <c r="B15" s="70" t="s">
        <v>92</v>
      </c>
      <c r="C15" s="40">
        <f>SUM(C16,C21,C28,C40)</f>
        <v>328917</v>
      </c>
      <c r="D15" s="40">
        <v>465895</v>
      </c>
      <c r="E15" s="40">
        <f>SUM(E16,E21,E28,E40)</f>
        <v>260903.83999999997</v>
      </c>
      <c r="F15" s="9">
        <f aca="true" t="shared" si="1" ref="F15:F30">E15/C15*100</f>
        <v>79.32209037538345</v>
      </c>
      <c r="G15" s="10">
        <f>E15/D15*100</f>
        <v>56.000566651284075</v>
      </c>
    </row>
    <row r="16" spans="1:7" ht="12.75">
      <c r="A16" s="38">
        <v>321</v>
      </c>
      <c r="B16" s="70" t="s">
        <v>93</v>
      </c>
      <c r="C16" s="40">
        <f>SUM(C17:C20)</f>
        <v>104121</v>
      </c>
      <c r="D16" s="40">
        <v>103298</v>
      </c>
      <c r="E16" s="40">
        <f>SUM(E17:E19)</f>
        <v>74811.68000000001</v>
      </c>
      <c r="F16" s="9">
        <f t="shared" si="1"/>
        <v>71.85071215220754</v>
      </c>
      <c r="G16" s="10">
        <f>E16/D16*100</f>
        <v>72.42316404964278</v>
      </c>
    </row>
    <row r="17" spans="1:7" ht="12.75">
      <c r="A17" s="42" t="s">
        <v>8</v>
      </c>
      <c r="B17" s="71" t="s">
        <v>94</v>
      </c>
      <c r="C17" s="44">
        <v>7558</v>
      </c>
      <c r="D17" s="44"/>
      <c r="E17" s="44">
        <v>5499.08</v>
      </c>
      <c r="F17" s="9">
        <f t="shared" si="1"/>
        <v>72.75840169356972</v>
      </c>
      <c r="G17" s="10"/>
    </row>
    <row r="18" spans="1:7" ht="25.5">
      <c r="A18" s="42" t="s">
        <v>7</v>
      </c>
      <c r="B18" s="71" t="s">
        <v>95</v>
      </c>
      <c r="C18" s="44">
        <v>93913</v>
      </c>
      <c r="D18" s="44"/>
      <c r="E18" s="44">
        <v>68812.6</v>
      </c>
      <c r="F18" s="9">
        <f t="shared" si="1"/>
        <v>73.2727098484768</v>
      </c>
      <c r="G18" s="10"/>
    </row>
    <row r="19" spans="1:7" ht="12.75">
      <c r="A19" s="42">
        <v>3213</v>
      </c>
      <c r="B19" s="71" t="s">
        <v>96</v>
      </c>
      <c r="C19" s="44">
        <v>2650</v>
      </c>
      <c r="D19" s="44"/>
      <c r="E19" s="44">
        <v>500</v>
      </c>
      <c r="F19" s="9">
        <f t="shared" si="1"/>
        <v>18.867924528301888</v>
      </c>
      <c r="G19" s="17"/>
    </row>
    <row r="20" spans="1:7" ht="12.75">
      <c r="A20" s="42">
        <v>3214</v>
      </c>
      <c r="B20" s="71" t="s">
        <v>224</v>
      </c>
      <c r="C20" s="44">
        <v>0</v>
      </c>
      <c r="D20" s="44"/>
      <c r="E20" s="44">
        <v>0</v>
      </c>
      <c r="F20" s="9">
        <v>0</v>
      </c>
      <c r="G20" s="17"/>
    </row>
    <row r="21" spans="1:7" ht="12.75">
      <c r="A21" s="38">
        <v>322</v>
      </c>
      <c r="B21" s="70" t="s">
        <v>97</v>
      </c>
      <c r="C21" s="40">
        <f>SUM(C22:C27)</f>
        <v>65410</v>
      </c>
      <c r="D21" s="40">
        <v>112351</v>
      </c>
      <c r="E21" s="40">
        <f>SUM(E22:E27)</f>
        <v>51902.469999999994</v>
      </c>
      <c r="F21" s="9">
        <f t="shared" si="1"/>
        <v>79.3494419813484</v>
      </c>
      <c r="G21" s="10">
        <f>E21/D21*100</f>
        <v>46.196713869925496</v>
      </c>
    </row>
    <row r="22" spans="1:7" ht="12.75">
      <c r="A22" s="42" t="s">
        <v>46</v>
      </c>
      <c r="B22" s="71" t="s">
        <v>98</v>
      </c>
      <c r="C22" s="44">
        <v>24270</v>
      </c>
      <c r="D22" s="44"/>
      <c r="E22" s="44">
        <v>9568.13</v>
      </c>
      <c r="F22" s="9">
        <f t="shared" si="1"/>
        <v>39.42369180057684</v>
      </c>
      <c r="G22" s="10"/>
    </row>
    <row r="23" spans="1:7" ht="12.75">
      <c r="A23" s="42">
        <v>3222</v>
      </c>
      <c r="B23" s="71" t="s">
        <v>99</v>
      </c>
      <c r="C23" s="44">
        <v>5870</v>
      </c>
      <c r="D23" s="44"/>
      <c r="E23" s="44">
        <v>10088.01</v>
      </c>
      <c r="F23" s="9">
        <f t="shared" si="1"/>
        <v>171.85706984667803</v>
      </c>
      <c r="G23" s="10"/>
    </row>
    <row r="24" spans="1:7" ht="12.75">
      <c r="A24" s="42" t="s">
        <v>43</v>
      </c>
      <c r="B24" s="71" t="s">
        <v>100</v>
      </c>
      <c r="C24" s="44">
        <v>32113</v>
      </c>
      <c r="D24" s="44"/>
      <c r="E24" s="44">
        <v>30804.57</v>
      </c>
      <c r="F24" s="9">
        <f t="shared" si="1"/>
        <v>95.92554417214212</v>
      </c>
      <c r="G24" s="10"/>
    </row>
    <row r="25" spans="1:7" ht="25.5">
      <c r="A25" s="42" t="s">
        <v>48</v>
      </c>
      <c r="B25" s="71" t="s">
        <v>101</v>
      </c>
      <c r="C25" s="44">
        <v>150</v>
      </c>
      <c r="D25" s="44"/>
      <c r="E25" s="44">
        <v>0</v>
      </c>
      <c r="F25" s="9">
        <f t="shared" si="1"/>
        <v>0</v>
      </c>
      <c r="G25" s="10"/>
    </row>
    <row r="26" spans="1:7" ht="12.75">
      <c r="A26" s="42">
        <v>3225</v>
      </c>
      <c r="B26" s="71" t="s">
        <v>102</v>
      </c>
      <c r="C26" s="44">
        <v>3007</v>
      </c>
      <c r="D26" s="44"/>
      <c r="E26" s="44">
        <v>550.63</v>
      </c>
      <c r="F26" s="9">
        <f t="shared" si="1"/>
        <v>18.311606252078484</v>
      </c>
      <c r="G26" s="10"/>
    </row>
    <row r="27" spans="1:7" ht="12.75">
      <c r="A27" s="42">
        <v>3227</v>
      </c>
      <c r="B27" s="71" t="s">
        <v>103</v>
      </c>
      <c r="C27" s="44">
        <v>0</v>
      </c>
      <c r="D27" s="44"/>
      <c r="E27" s="44">
        <v>891.13</v>
      </c>
      <c r="F27" s="9">
        <v>0</v>
      </c>
      <c r="G27" s="10"/>
    </row>
    <row r="28" spans="1:7" ht="12.75">
      <c r="A28" s="38">
        <v>323</v>
      </c>
      <c r="B28" s="70" t="s">
        <v>104</v>
      </c>
      <c r="C28" s="40">
        <f>SUM(C29:C37)</f>
        <v>76404</v>
      </c>
      <c r="D28" s="40">
        <v>129267</v>
      </c>
      <c r="E28" s="40">
        <f>SUM(E29:E37)</f>
        <v>72261.12999999999</v>
      </c>
      <c r="F28" s="9">
        <f t="shared" si="1"/>
        <v>94.57767917910056</v>
      </c>
      <c r="G28" s="10">
        <f>E28/D28*100</f>
        <v>55.90067844074667</v>
      </c>
    </row>
    <row r="29" spans="1:7" ht="12.75">
      <c r="A29" s="42" t="s">
        <v>52</v>
      </c>
      <c r="B29" s="71" t="s">
        <v>105</v>
      </c>
      <c r="C29" s="44">
        <v>7196</v>
      </c>
      <c r="D29" s="44"/>
      <c r="E29" s="44">
        <v>2935.5</v>
      </c>
      <c r="F29" s="9">
        <f t="shared" si="1"/>
        <v>40.7934963868816</v>
      </c>
      <c r="G29" s="10"/>
    </row>
    <row r="30" spans="1:7" ht="12.75">
      <c r="A30" s="42" t="s">
        <v>22</v>
      </c>
      <c r="B30" s="71" t="s">
        <v>106</v>
      </c>
      <c r="C30" s="44">
        <v>10026</v>
      </c>
      <c r="D30" s="44"/>
      <c r="E30" s="44">
        <v>4151.25</v>
      </c>
      <c r="F30" s="9">
        <f t="shared" si="1"/>
        <v>41.4048473967684</v>
      </c>
      <c r="G30" s="10"/>
    </row>
    <row r="31" spans="1:7" ht="12.75">
      <c r="A31" s="42">
        <v>3233</v>
      </c>
      <c r="B31" s="71" t="s">
        <v>142</v>
      </c>
      <c r="C31" s="44">
        <v>0</v>
      </c>
      <c r="D31" s="44"/>
      <c r="E31" s="44">
        <v>5106</v>
      </c>
      <c r="F31" s="9">
        <v>0</v>
      </c>
      <c r="G31" s="10"/>
    </row>
    <row r="32" spans="1:7" ht="12.75">
      <c r="A32" s="42" t="s">
        <v>41</v>
      </c>
      <c r="B32" s="71" t="s">
        <v>107</v>
      </c>
      <c r="C32" s="44">
        <v>4178</v>
      </c>
      <c r="D32" s="44"/>
      <c r="E32" s="44">
        <v>2767.09</v>
      </c>
      <c r="F32" s="9">
        <f aca="true" t="shared" si="2" ref="F32:F37">E32/C32*100</f>
        <v>66.23001436093826</v>
      </c>
      <c r="G32" s="17"/>
    </row>
    <row r="33" spans="1:7" ht="12.75">
      <c r="A33" s="42">
        <v>3235</v>
      </c>
      <c r="B33" s="71" t="s">
        <v>108</v>
      </c>
      <c r="C33" s="44">
        <v>0</v>
      </c>
      <c r="D33" s="44"/>
      <c r="E33" s="44">
        <v>0</v>
      </c>
      <c r="F33" s="9">
        <v>0</v>
      </c>
      <c r="G33" s="17"/>
    </row>
    <row r="34" spans="1:7" ht="12.75">
      <c r="A34" s="42">
        <v>3236</v>
      </c>
      <c r="B34" s="71" t="s">
        <v>109</v>
      </c>
      <c r="C34" s="44">
        <v>9080</v>
      </c>
      <c r="D34" s="44"/>
      <c r="E34" s="44">
        <v>5580</v>
      </c>
      <c r="F34" s="9">
        <f t="shared" si="2"/>
        <v>61.45374449339207</v>
      </c>
      <c r="G34" s="17"/>
    </row>
    <row r="35" spans="1:7" ht="12.75">
      <c r="A35" s="42">
        <v>3237</v>
      </c>
      <c r="B35" s="71" t="s">
        <v>110</v>
      </c>
      <c r="C35" s="44">
        <v>38692</v>
      </c>
      <c r="D35" s="44"/>
      <c r="E35" s="44">
        <v>45533.59</v>
      </c>
      <c r="F35" s="9">
        <f t="shared" si="2"/>
        <v>117.68218236327922</v>
      </c>
      <c r="G35" s="17"/>
    </row>
    <row r="36" spans="1:7" ht="12.75">
      <c r="A36" s="42" t="s">
        <v>28</v>
      </c>
      <c r="B36" s="71" t="s">
        <v>111</v>
      </c>
      <c r="C36" s="44">
        <v>4575</v>
      </c>
      <c r="D36" s="44"/>
      <c r="E36" s="44">
        <v>2300</v>
      </c>
      <c r="F36" s="9">
        <f t="shared" si="2"/>
        <v>50.27322404371585</v>
      </c>
      <c r="G36" s="17"/>
    </row>
    <row r="37" spans="1:7" ht="12.75">
      <c r="A37" s="42" t="s">
        <v>20</v>
      </c>
      <c r="B37" s="71" t="s">
        <v>112</v>
      </c>
      <c r="C37" s="44">
        <v>2657</v>
      </c>
      <c r="D37" s="44"/>
      <c r="E37" s="44">
        <v>3887.7</v>
      </c>
      <c r="F37" s="9">
        <f t="shared" si="2"/>
        <v>146.3191569439217</v>
      </c>
      <c r="G37" s="17"/>
    </row>
    <row r="38" spans="1:7" ht="25.5">
      <c r="A38" s="38">
        <v>324</v>
      </c>
      <c r="B38" s="70" t="s">
        <v>113</v>
      </c>
      <c r="C38" s="40">
        <f>SUM(C39)</f>
        <v>0</v>
      </c>
      <c r="D38" s="40">
        <f>SUM(D39)</f>
        <v>0</v>
      </c>
      <c r="E38" s="40">
        <f>SUM(E39)</f>
        <v>0</v>
      </c>
      <c r="F38" s="9">
        <v>0</v>
      </c>
      <c r="G38" s="10">
        <v>0</v>
      </c>
    </row>
    <row r="39" spans="1:7" ht="25.5">
      <c r="A39" s="42">
        <v>3241</v>
      </c>
      <c r="B39" s="71" t="s">
        <v>113</v>
      </c>
      <c r="C39" s="44">
        <v>0</v>
      </c>
      <c r="D39" s="44"/>
      <c r="E39" s="44">
        <v>0</v>
      </c>
      <c r="F39" s="9">
        <v>0</v>
      </c>
      <c r="G39" s="10">
        <v>0</v>
      </c>
    </row>
    <row r="40" spans="1:7" ht="12.75">
      <c r="A40" s="38">
        <v>329</v>
      </c>
      <c r="B40" s="70" t="s">
        <v>114</v>
      </c>
      <c r="C40" s="40">
        <f>SUM(C41:C46)</f>
        <v>82982</v>
      </c>
      <c r="D40" s="40">
        <v>120979</v>
      </c>
      <c r="E40" s="40">
        <f>SUM(E41:E46)</f>
        <v>61928.56</v>
      </c>
      <c r="F40" s="9">
        <f aca="true" t="shared" si="3" ref="F40:F50">E40/C40*100</f>
        <v>74.62890747391</v>
      </c>
      <c r="G40" s="10">
        <f>E40/D40*100</f>
        <v>51.189512229395184</v>
      </c>
    </row>
    <row r="41" spans="1:7" ht="12.75">
      <c r="A41" s="42">
        <v>3292</v>
      </c>
      <c r="B41" s="71" t="s">
        <v>115</v>
      </c>
      <c r="C41" s="44">
        <v>3923</v>
      </c>
      <c r="D41" s="44"/>
      <c r="E41" s="44">
        <v>2138</v>
      </c>
      <c r="F41" s="9">
        <f t="shared" si="3"/>
        <v>54.49910782564365</v>
      </c>
      <c r="G41" s="17"/>
    </row>
    <row r="42" spans="1:7" ht="12.75">
      <c r="A42" s="42" t="s">
        <v>132</v>
      </c>
      <c r="B42" s="71" t="s">
        <v>116</v>
      </c>
      <c r="C42" s="44">
        <v>1083</v>
      </c>
      <c r="D42" s="44"/>
      <c r="E42" s="44">
        <v>0</v>
      </c>
      <c r="F42" s="9">
        <f t="shared" si="3"/>
        <v>0</v>
      </c>
      <c r="G42" s="17"/>
    </row>
    <row r="43" spans="1:7" ht="12.75">
      <c r="A43" s="42">
        <v>3294</v>
      </c>
      <c r="B43" s="71" t="s">
        <v>117</v>
      </c>
      <c r="C43" s="44">
        <v>1000</v>
      </c>
      <c r="D43" s="44"/>
      <c r="E43" s="44">
        <v>800</v>
      </c>
      <c r="F43" s="9">
        <f t="shared" si="3"/>
        <v>80</v>
      </c>
      <c r="G43" s="17"/>
    </row>
    <row r="44" spans="1:7" ht="12.75">
      <c r="A44" s="42">
        <v>3295</v>
      </c>
      <c r="B44" s="71" t="s">
        <v>118</v>
      </c>
      <c r="C44" s="44">
        <v>13162</v>
      </c>
      <c r="D44" s="44"/>
      <c r="E44" s="44">
        <v>8087.5</v>
      </c>
      <c r="F44" s="9">
        <f t="shared" si="3"/>
        <v>61.44582890138277</v>
      </c>
      <c r="G44" s="17"/>
    </row>
    <row r="45" spans="1:7" ht="12.75">
      <c r="A45" s="42">
        <v>3296</v>
      </c>
      <c r="B45" s="71" t="s">
        <v>225</v>
      </c>
      <c r="C45" s="44">
        <v>9563</v>
      </c>
      <c r="D45" s="44"/>
      <c r="E45" s="44">
        <v>4875</v>
      </c>
      <c r="F45" s="9">
        <f t="shared" si="3"/>
        <v>50.977726654815434</v>
      </c>
      <c r="G45" s="17"/>
    </row>
    <row r="46" spans="1:7" ht="12.75">
      <c r="A46" s="42" t="s">
        <v>17</v>
      </c>
      <c r="B46" s="71" t="s">
        <v>114</v>
      </c>
      <c r="C46" s="44">
        <v>54251</v>
      </c>
      <c r="D46" s="44"/>
      <c r="E46" s="44">
        <v>46028.06</v>
      </c>
      <c r="F46" s="9">
        <f t="shared" si="3"/>
        <v>84.84278630808649</v>
      </c>
      <c r="G46" s="17"/>
    </row>
    <row r="47" spans="1:7" ht="12.75">
      <c r="A47" s="38">
        <v>34</v>
      </c>
      <c r="B47" s="70" t="s">
        <v>119</v>
      </c>
      <c r="C47" s="40">
        <v>9975</v>
      </c>
      <c r="D47" s="40">
        <v>23100</v>
      </c>
      <c r="E47" s="40">
        <v>6113.03</v>
      </c>
      <c r="F47" s="9">
        <f t="shared" si="3"/>
        <v>61.28350877192982</v>
      </c>
      <c r="G47" s="10">
        <f>E47/D47*100</f>
        <v>26.463333333333335</v>
      </c>
    </row>
    <row r="48" spans="1:7" ht="12.75">
      <c r="A48" s="38">
        <v>343</v>
      </c>
      <c r="B48" s="70" t="s">
        <v>120</v>
      </c>
      <c r="C48" s="40">
        <v>9975</v>
      </c>
      <c r="D48" s="40">
        <v>23100</v>
      </c>
      <c r="E48" s="40">
        <v>6113.03</v>
      </c>
      <c r="F48" s="9">
        <f t="shared" si="3"/>
        <v>61.28350877192982</v>
      </c>
      <c r="G48" s="10">
        <f>E48/D48*100</f>
        <v>26.463333333333335</v>
      </c>
    </row>
    <row r="49" spans="1:7" ht="12.75">
      <c r="A49" s="42" t="s">
        <v>33</v>
      </c>
      <c r="B49" s="71" t="s">
        <v>121</v>
      </c>
      <c r="C49" s="44">
        <v>3431</v>
      </c>
      <c r="D49" s="44"/>
      <c r="E49" s="44">
        <v>2736.64</v>
      </c>
      <c r="F49" s="9">
        <f t="shared" si="3"/>
        <v>79.76216846400466</v>
      </c>
      <c r="G49" s="10"/>
    </row>
    <row r="50" spans="1:7" ht="12.75">
      <c r="A50" s="42">
        <v>3433</v>
      </c>
      <c r="B50" s="71" t="s">
        <v>226</v>
      </c>
      <c r="C50" s="44">
        <v>6544</v>
      </c>
      <c r="D50" s="44"/>
      <c r="E50" s="44">
        <v>3376.39</v>
      </c>
      <c r="F50" s="9">
        <f t="shared" si="3"/>
        <v>51.59520171149145</v>
      </c>
      <c r="G50" s="10"/>
    </row>
    <row r="51" spans="1:7" ht="25.5">
      <c r="A51" s="38">
        <v>36</v>
      </c>
      <c r="B51" s="70" t="s">
        <v>135</v>
      </c>
      <c r="C51" s="40">
        <f>SUM(C52)</f>
        <v>0</v>
      </c>
      <c r="D51" s="40">
        <f>D52+D54</f>
        <v>0</v>
      </c>
      <c r="E51" s="40">
        <f>E52+E54</f>
        <v>0</v>
      </c>
      <c r="F51" s="9">
        <v>0</v>
      </c>
      <c r="G51" s="10">
        <v>0</v>
      </c>
    </row>
    <row r="52" spans="1:7" ht="25.5">
      <c r="A52" s="38">
        <v>366</v>
      </c>
      <c r="B52" s="70" t="s">
        <v>135</v>
      </c>
      <c r="C52" s="40">
        <f>SUM(C54)</f>
        <v>0</v>
      </c>
      <c r="D52" s="40">
        <v>0</v>
      </c>
      <c r="E52" s="40">
        <f>E53</f>
        <v>0</v>
      </c>
      <c r="F52" s="9">
        <v>0</v>
      </c>
      <c r="G52" s="10">
        <v>0</v>
      </c>
    </row>
    <row r="53" spans="1:7" ht="25.5">
      <c r="A53" s="42">
        <v>3661</v>
      </c>
      <c r="B53" s="71" t="s">
        <v>135</v>
      </c>
      <c r="C53" s="44">
        <v>0</v>
      </c>
      <c r="D53" s="44"/>
      <c r="E53" s="44">
        <v>0</v>
      </c>
      <c r="F53" s="9">
        <v>0</v>
      </c>
      <c r="G53" s="17"/>
    </row>
    <row r="54" spans="1:7" ht="25.5">
      <c r="A54" s="38">
        <v>369</v>
      </c>
      <c r="B54" s="70" t="s">
        <v>136</v>
      </c>
      <c r="C54" s="40">
        <v>0</v>
      </c>
      <c r="D54" s="40">
        <f>D55</f>
        <v>0</v>
      </c>
      <c r="E54" s="40">
        <f>E55</f>
        <v>0</v>
      </c>
      <c r="F54" s="9">
        <v>0</v>
      </c>
      <c r="G54" s="10">
        <v>0</v>
      </c>
    </row>
    <row r="55" spans="1:7" ht="25.5">
      <c r="A55" s="42">
        <v>3691</v>
      </c>
      <c r="B55" s="71" t="s">
        <v>136</v>
      </c>
      <c r="C55" s="44">
        <v>0</v>
      </c>
      <c r="D55" s="44"/>
      <c r="E55" s="44">
        <v>0</v>
      </c>
      <c r="F55" s="9">
        <v>0</v>
      </c>
      <c r="G55" s="17"/>
    </row>
    <row r="56" spans="1:7" ht="25.5">
      <c r="A56" s="38">
        <v>37</v>
      </c>
      <c r="B56" s="70" t="s">
        <v>137</v>
      </c>
      <c r="C56" s="40">
        <v>244591</v>
      </c>
      <c r="D56" s="40">
        <v>311916</v>
      </c>
      <c r="E56" s="40">
        <v>144820</v>
      </c>
      <c r="F56" s="9">
        <f aca="true" t="shared" si="4" ref="F56:F63">E56/C56*100</f>
        <v>59.20904693958485</v>
      </c>
      <c r="G56" s="10">
        <f>E56/D56*100</f>
        <v>46.42916682696623</v>
      </c>
    </row>
    <row r="57" spans="1:7" ht="25.5">
      <c r="A57" s="38">
        <v>372</v>
      </c>
      <c r="B57" s="70" t="s">
        <v>137</v>
      </c>
      <c r="C57" s="40">
        <v>244591</v>
      </c>
      <c r="D57" s="40">
        <v>311916</v>
      </c>
      <c r="E57" s="40">
        <v>144820</v>
      </c>
      <c r="F57" s="9">
        <f t="shared" si="4"/>
        <v>59.20904693958485</v>
      </c>
      <c r="G57" s="10">
        <f>E57/D57*100</f>
        <v>46.42916682696623</v>
      </c>
    </row>
    <row r="58" spans="1:7" ht="25.5">
      <c r="A58" s="42">
        <v>3722</v>
      </c>
      <c r="B58" s="71" t="s">
        <v>137</v>
      </c>
      <c r="C58" s="44">
        <v>244591</v>
      </c>
      <c r="D58" s="44"/>
      <c r="E58" s="44">
        <v>144820</v>
      </c>
      <c r="F58" s="9">
        <f t="shared" si="4"/>
        <v>59.20904693958485</v>
      </c>
      <c r="G58" s="17"/>
    </row>
    <row r="59" spans="1:7" ht="12.75">
      <c r="A59" s="38">
        <v>38</v>
      </c>
      <c r="B59" s="70" t="s">
        <v>312</v>
      </c>
      <c r="C59" s="40">
        <v>0</v>
      </c>
      <c r="D59" s="40">
        <v>0</v>
      </c>
      <c r="E59" s="40">
        <v>0</v>
      </c>
      <c r="F59" s="9">
        <v>0</v>
      </c>
      <c r="G59" s="10">
        <v>0</v>
      </c>
    </row>
    <row r="60" spans="1:7" ht="12.75">
      <c r="A60" s="38">
        <v>381</v>
      </c>
      <c r="B60" s="70" t="s">
        <v>310</v>
      </c>
      <c r="C60" s="40">
        <v>0</v>
      </c>
      <c r="D60" s="40">
        <v>0</v>
      </c>
      <c r="E60" s="40">
        <v>0</v>
      </c>
      <c r="F60" s="9">
        <v>0</v>
      </c>
      <c r="G60" s="10">
        <v>0</v>
      </c>
    </row>
    <row r="61" spans="1:7" ht="12.75">
      <c r="A61" s="42">
        <v>3812</v>
      </c>
      <c r="B61" s="71" t="s">
        <v>311</v>
      </c>
      <c r="C61" s="44">
        <v>0</v>
      </c>
      <c r="D61" s="44"/>
      <c r="E61" s="44">
        <v>0</v>
      </c>
      <c r="F61" s="9">
        <v>0</v>
      </c>
      <c r="G61" s="17"/>
    </row>
    <row r="62" spans="1:7" ht="12.75">
      <c r="A62" s="42">
        <v>383</v>
      </c>
      <c r="B62" s="71" t="s">
        <v>314</v>
      </c>
      <c r="C62" s="44">
        <v>0</v>
      </c>
      <c r="D62" s="44"/>
      <c r="E62" s="44">
        <v>0</v>
      </c>
      <c r="F62" s="9">
        <v>0</v>
      </c>
      <c r="G62" s="17"/>
    </row>
    <row r="63" spans="1:7" ht="12.75">
      <c r="A63" s="97">
        <v>4</v>
      </c>
      <c r="B63" s="101" t="s">
        <v>139</v>
      </c>
      <c r="C63" s="92">
        <f>SUM(C64,C68,C81)</f>
        <v>491711</v>
      </c>
      <c r="D63" s="92">
        <v>8100</v>
      </c>
      <c r="E63" s="92">
        <v>0</v>
      </c>
      <c r="F63" s="93">
        <f t="shared" si="4"/>
        <v>0</v>
      </c>
      <c r="G63" s="94">
        <f>E63/D63*100</f>
        <v>0</v>
      </c>
    </row>
    <row r="64" spans="1:7" ht="25.5">
      <c r="A64" s="38">
        <v>41</v>
      </c>
      <c r="B64" s="70" t="s">
        <v>164</v>
      </c>
      <c r="C64" s="40">
        <v>7000</v>
      </c>
      <c r="D64" s="40">
        <f>SUM(D65)</f>
        <v>0</v>
      </c>
      <c r="E64" s="40">
        <f>SUM(E65)</f>
        <v>0</v>
      </c>
      <c r="F64" s="9">
        <v>0</v>
      </c>
      <c r="G64" s="10">
        <v>0</v>
      </c>
    </row>
    <row r="65" spans="1:7" ht="12.75">
      <c r="A65" s="38">
        <v>412</v>
      </c>
      <c r="B65" s="70" t="s">
        <v>140</v>
      </c>
      <c r="C65" s="40">
        <v>7000</v>
      </c>
      <c r="D65" s="40">
        <f>SUM(D66:D67)</f>
        <v>0</v>
      </c>
      <c r="E65" s="40">
        <f>SUM(E66:E67)</f>
        <v>0</v>
      </c>
      <c r="F65" s="9">
        <v>0</v>
      </c>
      <c r="G65" s="10">
        <v>0</v>
      </c>
    </row>
    <row r="66" spans="1:7" ht="12.75">
      <c r="A66" s="42">
        <v>4121</v>
      </c>
      <c r="B66" s="71" t="s">
        <v>140</v>
      </c>
      <c r="C66" s="44">
        <v>0</v>
      </c>
      <c r="D66" s="44"/>
      <c r="E66" s="44">
        <v>0</v>
      </c>
      <c r="F66" s="9">
        <v>0</v>
      </c>
      <c r="G66" s="10"/>
    </row>
    <row r="67" spans="1:7" ht="12.75">
      <c r="A67" s="42">
        <v>4126</v>
      </c>
      <c r="B67" s="71" t="s">
        <v>227</v>
      </c>
      <c r="C67" s="44">
        <v>7000</v>
      </c>
      <c r="D67" s="44"/>
      <c r="E67" s="44">
        <v>0</v>
      </c>
      <c r="F67" s="9"/>
      <c r="G67" s="10"/>
    </row>
    <row r="68" spans="1:7" ht="25.5">
      <c r="A68" s="38">
        <v>42</v>
      </c>
      <c r="B68" s="70" t="s">
        <v>122</v>
      </c>
      <c r="C68" s="40">
        <v>21783</v>
      </c>
      <c r="D68" s="40">
        <v>8100</v>
      </c>
      <c r="E68" s="40">
        <v>0</v>
      </c>
      <c r="F68" s="9">
        <f>E68/C68*100</f>
        <v>0</v>
      </c>
      <c r="G68" s="10">
        <v>0</v>
      </c>
    </row>
    <row r="69" spans="1:7" ht="12.75">
      <c r="A69" s="38">
        <v>422</v>
      </c>
      <c r="B69" s="70" t="s">
        <v>123</v>
      </c>
      <c r="C69" s="40">
        <v>13227</v>
      </c>
      <c r="D69" s="40">
        <v>0</v>
      </c>
      <c r="E69" s="40">
        <f>SUM(E70:E76)</f>
        <v>0</v>
      </c>
      <c r="F69" s="9">
        <f>E69/C69*100</f>
        <v>0</v>
      </c>
      <c r="G69" s="10">
        <v>0</v>
      </c>
    </row>
    <row r="70" spans="1:7" ht="12.75">
      <c r="A70" s="42" t="s">
        <v>24</v>
      </c>
      <c r="B70" s="71" t="s">
        <v>124</v>
      </c>
      <c r="C70" s="44">
        <v>2866</v>
      </c>
      <c r="D70" s="44"/>
      <c r="E70" s="44">
        <v>0</v>
      </c>
      <c r="F70" s="9">
        <f>E70/C70*100</f>
        <v>0</v>
      </c>
      <c r="G70" s="17"/>
    </row>
    <row r="71" spans="1:7" ht="12.75">
      <c r="A71" s="42">
        <v>4222</v>
      </c>
      <c r="B71" s="71" t="s">
        <v>125</v>
      </c>
      <c r="C71" s="44">
        <v>0</v>
      </c>
      <c r="D71" s="44"/>
      <c r="E71" s="44">
        <v>0</v>
      </c>
      <c r="F71" s="9">
        <v>0</v>
      </c>
      <c r="G71" s="17"/>
    </row>
    <row r="72" spans="1:7" ht="12.75">
      <c r="A72" s="42">
        <v>4223</v>
      </c>
      <c r="B72" s="71" t="s">
        <v>126</v>
      </c>
      <c r="C72" s="44">
        <v>10361</v>
      </c>
      <c r="D72" s="44"/>
      <c r="E72" s="44">
        <v>0</v>
      </c>
      <c r="F72" s="9">
        <v>0</v>
      </c>
      <c r="G72" s="17"/>
    </row>
    <row r="73" spans="1:7" ht="12.75">
      <c r="A73" s="42">
        <v>4224</v>
      </c>
      <c r="B73" s="71" t="s">
        <v>127</v>
      </c>
      <c r="C73" s="44">
        <v>0</v>
      </c>
      <c r="D73" s="44"/>
      <c r="E73" s="44">
        <v>0</v>
      </c>
      <c r="F73" s="9">
        <v>0</v>
      </c>
      <c r="G73" s="17"/>
    </row>
    <row r="74" spans="1:7" ht="12.75">
      <c r="A74" s="42">
        <v>4225</v>
      </c>
      <c r="B74" s="71" t="s">
        <v>138</v>
      </c>
      <c r="C74" s="44">
        <v>0</v>
      </c>
      <c r="D74" s="44"/>
      <c r="E74" s="44">
        <v>0</v>
      </c>
      <c r="F74" s="9">
        <v>0</v>
      </c>
      <c r="G74" s="17"/>
    </row>
    <row r="75" spans="1:7" ht="12.75">
      <c r="A75" s="42">
        <v>4226</v>
      </c>
      <c r="B75" s="71" t="s">
        <v>128</v>
      </c>
      <c r="C75" s="44">
        <v>0</v>
      </c>
      <c r="D75" s="44"/>
      <c r="E75" s="44">
        <v>0</v>
      </c>
      <c r="F75" s="9">
        <v>0</v>
      </c>
      <c r="G75" s="17"/>
    </row>
    <row r="76" spans="1:7" ht="12.75">
      <c r="A76" s="42">
        <v>4227</v>
      </c>
      <c r="B76" s="71" t="s">
        <v>129</v>
      </c>
      <c r="C76" s="44">
        <v>0</v>
      </c>
      <c r="D76" s="44"/>
      <c r="E76" s="44">
        <v>0</v>
      </c>
      <c r="F76" s="9">
        <v>0</v>
      </c>
      <c r="G76" s="17"/>
    </row>
    <row r="77" spans="1:7" ht="25.5">
      <c r="A77" s="38">
        <v>424</v>
      </c>
      <c r="B77" s="70" t="s">
        <v>141</v>
      </c>
      <c r="C77" s="40">
        <v>8556</v>
      </c>
      <c r="D77" s="40">
        <v>8100</v>
      </c>
      <c r="E77" s="40">
        <v>0</v>
      </c>
      <c r="F77" s="9">
        <f>E77/C77*100</f>
        <v>0</v>
      </c>
      <c r="G77" s="10">
        <f>E77/D77*100</f>
        <v>0</v>
      </c>
    </row>
    <row r="78" spans="1:7" ht="12.75">
      <c r="A78" s="42">
        <v>4241</v>
      </c>
      <c r="B78" s="71" t="s">
        <v>130</v>
      </c>
      <c r="C78" s="83">
        <v>8556</v>
      </c>
      <c r="D78" s="44"/>
      <c r="E78" s="44">
        <v>0</v>
      </c>
      <c r="F78" s="9">
        <f>E78/C78*100</f>
        <v>0</v>
      </c>
      <c r="G78" s="10"/>
    </row>
    <row r="79" spans="1:7" ht="12.75">
      <c r="A79" s="38">
        <v>426</v>
      </c>
      <c r="B79" s="70" t="s">
        <v>228</v>
      </c>
      <c r="C79" s="40">
        <v>0</v>
      </c>
      <c r="D79" s="40">
        <v>0</v>
      </c>
      <c r="E79" s="40">
        <f>E80</f>
        <v>0</v>
      </c>
      <c r="F79" s="9">
        <v>0</v>
      </c>
      <c r="G79" s="10">
        <v>0</v>
      </c>
    </row>
    <row r="80" spans="1:7" ht="12.75">
      <c r="A80" s="42">
        <v>4262</v>
      </c>
      <c r="B80" s="71" t="s">
        <v>228</v>
      </c>
      <c r="C80" s="83">
        <v>0</v>
      </c>
      <c r="D80" s="44"/>
      <c r="E80" s="44">
        <v>0</v>
      </c>
      <c r="F80" s="9"/>
      <c r="G80" s="10"/>
    </row>
    <row r="81" spans="1:7" ht="25.5">
      <c r="A81" s="38">
        <v>45</v>
      </c>
      <c r="B81" s="70" t="s">
        <v>290</v>
      </c>
      <c r="C81" s="40">
        <v>462928</v>
      </c>
      <c r="D81" s="40">
        <v>0</v>
      </c>
      <c r="E81" s="40">
        <f>E82</f>
        <v>0</v>
      </c>
      <c r="F81" s="9">
        <f>E81/C81*100</f>
        <v>0</v>
      </c>
      <c r="G81" s="9">
        <v>0</v>
      </c>
    </row>
    <row r="82" spans="1:7" ht="12.75">
      <c r="A82" s="42">
        <v>4511</v>
      </c>
      <c r="B82" s="71" t="s">
        <v>291</v>
      </c>
      <c r="C82" s="83">
        <v>462928</v>
      </c>
      <c r="D82" s="44"/>
      <c r="E82" s="44">
        <v>0</v>
      </c>
      <c r="F82" s="9"/>
      <c r="G82" s="10"/>
    </row>
    <row r="83" spans="1:7" s="41" customFormat="1" ht="25.5">
      <c r="A83" s="90">
        <v>5</v>
      </c>
      <c r="B83" s="91" t="s">
        <v>214</v>
      </c>
      <c r="C83" s="96">
        <f aca="true" t="shared" si="5" ref="C83:E84">C84</f>
        <v>0</v>
      </c>
      <c r="D83" s="92">
        <f t="shared" si="5"/>
        <v>0</v>
      </c>
      <c r="E83" s="92">
        <f t="shared" si="5"/>
        <v>0</v>
      </c>
      <c r="F83" s="93">
        <v>0</v>
      </c>
      <c r="G83" s="93">
        <v>0</v>
      </c>
    </row>
    <row r="84" spans="1:7" s="41" customFormat="1" ht="25.5">
      <c r="A84" s="88">
        <v>54</v>
      </c>
      <c r="B84" s="80" t="s">
        <v>215</v>
      </c>
      <c r="C84" s="85">
        <f t="shared" si="5"/>
        <v>0</v>
      </c>
      <c r="D84" s="40">
        <f t="shared" si="5"/>
        <v>0</v>
      </c>
      <c r="E84" s="40">
        <f t="shared" si="5"/>
        <v>0</v>
      </c>
      <c r="F84" s="9">
        <v>0</v>
      </c>
      <c r="G84" s="9">
        <v>0</v>
      </c>
    </row>
    <row r="85" spans="1:7" ht="25.5">
      <c r="A85" s="89">
        <v>544</v>
      </c>
      <c r="B85" s="79" t="s">
        <v>216</v>
      </c>
      <c r="C85" s="83">
        <v>0</v>
      </c>
      <c r="D85" s="44"/>
      <c r="E85" s="44"/>
      <c r="F85" s="9">
        <v>0</v>
      </c>
      <c r="G85" s="10"/>
    </row>
    <row r="86" spans="1:7" ht="19.5" customHeight="1">
      <c r="A86" s="102" t="s">
        <v>131</v>
      </c>
      <c r="B86" s="103"/>
      <c r="C86" s="92">
        <f>SUM(C63,C4,C83)</f>
        <v>3399787</v>
      </c>
      <c r="D86" s="92">
        <f>SUM(D63,D4,D83)</f>
        <v>3183628</v>
      </c>
      <c r="E86" s="92">
        <f>SUM(E63,E4,E83)</f>
        <v>1854770.45</v>
      </c>
      <c r="F86" s="93">
        <f>E86/C86*100</f>
        <v>54.55548979980216</v>
      </c>
      <c r="G86" s="94">
        <f>E86/D86*100</f>
        <v>58.2596474839397</v>
      </c>
    </row>
    <row r="87" spans="1:7" ht="12.75">
      <c r="A87" s="77"/>
      <c r="B87" s="65"/>
      <c r="C87" s="66"/>
      <c r="D87" s="66"/>
      <c r="E87" s="66"/>
      <c r="F87" s="72"/>
      <c r="G87" s="67"/>
    </row>
    <row r="88" spans="1:7" ht="19.5" customHeight="1">
      <c r="A88" s="173" t="s">
        <v>165</v>
      </c>
      <c r="B88" s="173"/>
      <c r="C88" s="173"/>
      <c r="D88" s="173"/>
      <c r="E88" s="173"/>
      <c r="F88" s="173"/>
      <c r="G88" s="173"/>
    </row>
    <row r="89" spans="1:7" s="34" customFormat="1" ht="39" customHeight="1">
      <c r="A89" s="30" t="s">
        <v>217</v>
      </c>
      <c r="B89" s="31" t="s">
        <v>218</v>
      </c>
      <c r="C89" s="32" t="s">
        <v>221</v>
      </c>
      <c r="D89" s="33" t="s">
        <v>296</v>
      </c>
      <c r="E89" s="33" t="s">
        <v>297</v>
      </c>
      <c r="F89" s="5" t="s">
        <v>72</v>
      </c>
      <c r="G89" s="6" t="s">
        <v>72</v>
      </c>
    </row>
    <row r="90" spans="1:7" s="74" customFormat="1" ht="13.5" customHeight="1">
      <c r="A90" s="176">
        <v>1</v>
      </c>
      <c r="B90" s="176"/>
      <c r="C90" s="35">
        <v>2</v>
      </c>
      <c r="D90" s="36">
        <v>3</v>
      </c>
      <c r="E90" s="36">
        <v>4</v>
      </c>
      <c r="F90" s="36" t="s">
        <v>332</v>
      </c>
      <c r="G90" s="73" t="s">
        <v>333</v>
      </c>
    </row>
    <row r="91" spans="1:7" ht="19.5" customHeight="1">
      <c r="A91" s="60">
        <v>1</v>
      </c>
      <c r="B91" s="60" t="s">
        <v>155</v>
      </c>
      <c r="C91" s="50">
        <v>905998</v>
      </c>
      <c r="D91" s="50">
        <v>673749</v>
      </c>
      <c r="E91" s="50">
        <v>392774.15</v>
      </c>
      <c r="F91" s="10">
        <f aca="true" t="shared" si="6" ref="F91:F96">E91/C91*100</f>
        <v>43.35265088885406</v>
      </c>
      <c r="G91" s="10">
        <f aca="true" t="shared" si="7" ref="G91:G96">E91/D91*100</f>
        <v>58.29680637744917</v>
      </c>
    </row>
    <row r="92" spans="1:7" ht="19.5" customHeight="1">
      <c r="A92" s="60">
        <v>2</v>
      </c>
      <c r="B92" s="60" t="s">
        <v>159</v>
      </c>
      <c r="C92" s="50">
        <v>297</v>
      </c>
      <c r="D92" s="50">
        <v>0</v>
      </c>
      <c r="E92" s="50">
        <v>0</v>
      </c>
      <c r="F92" s="10">
        <f t="shared" si="6"/>
        <v>0</v>
      </c>
      <c r="G92" s="10">
        <v>0</v>
      </c>
    </row>
    <row r="93" spans="1:7" ht="19.5" customHeight="1">
      <c r="A93" s="60">
        <v>3</v>
      </c>
      <c r="B93" s="60" t="s">
        <v>156</v>
      </c>
      <c r="C93" s="50">
        <v>12551</v>
      </c>
      <c r="D93" s="50">
        <v>0</v>
      </c>
      <c r="E93" s="50">
        <v>0</v>
      </c>
      <c r="F93" s="10">
        <f t="shared" si="6"/>
        <v>0</v>
      </c>
      <c r="G93" s="10">
        <v>0</v>
      </c>
    </row>
    <row r="94" spans="1:7" ht="19.5" customHeight="1">
      <c r="A94" s="60">
        <v>4</v>
      </c>
      <c r="B94" s="60" t="s">
        <v>157</v>
      </c>
      <c r="C94" s="50">
        <v>7021</v>
      </c>
      <c r="D94" s="50">
        <v>19500</v>
      </c>
      <c r="E94" s="50">
        <v>21193.43</v>
      </c>
      <c r="F94" s="10">
        <f t="shared" si="6"/>
        <v>301.8577125765561</v>
      </c>
      <c r="G94" s="10">
        <f t="shared" si="7"/>
        <v>108.68425641025641</v>
      </c>
    </row>
    <row r="95" spans="1:7" ht="19.5" customHeight="1">
      <c r="A95" s="60">
        <v>5</v>
      </c>
      <c r="B95" s="60" t="s">
        <v>158</v>
      </c>
      <c r="C95" s="50">
        <v>1473920</v>
      </c>
      <c r="D95" s="50">
        <v>2490379</v>
      </c>
      <c r="E95" s="50">
        <v>1440802.87</v>
      </c>
      <c r="F95" s="10">
        <f t="shared" si="6"/>
        <v>97.75312567846288</v>
      </c>
      <c r="G95" s="10">
        <f t="shared" si="7"/>
        <v>57.854763070199354</v>
      </c>
    </row>
    <row r="96" spans="1:7" ht="19.5" customHeight="1">
      <c r="A96" s="60"/>
      <c r="B96" s="62" t="s">
        <v>160</v>
      </c>
      <c r="C96" s="50">
        <f>SUM(C91:C95)</f>
        <v>2399787</v>
      </c>
      <c r="D96" s="63">
        <f>SUM(D91:D95)</f>
        <v>3183628</v>
      </c>
      <c r="E96" s="63">
        <f>SUM(E91:E95)</f>
        <v>1854770.4500000002</v>
      </c>
      <c r="F96" s="10">
        <f t="shared" si="6"/>
        <v>77.28896147866458</v>
      </c>
      <c r="G96" s="10">
        <f t="shared" si="7"/>
        <v>58.259647483939716</v>
      </c>
    </row>
  </sheetData>
  <sheetProtection/>
  <mergeCells count="4">
    <mergeCell ref="A90:B90"/>
    <mergeCell ref="A1:G1"/>
    <mergeCell ref="A3:B3"/>
    <mergeCell ref="A88:G88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6"/>
  <sheetViews>
    <sheetView showGridLines="0" zoomScalePageLayoutView="0" workbookViewId="0" topLeftCell="A1">
      <selection activeCell="G276" sqref="G276"/>
    </sheetView>
  </sheetViews>
  <sheetFormatPr defaultColWidth="8.8515625" defaultRowHeight="27" customHeight="1"/>
  <cols>
    <col min="1" max="1" width="9.421875" style="105" customWidth="1"/>
    <col min="2" max="2" width="13.140625" style="105" customWidth="1"/>
    <col min="3" max="3" width="47.421875" style="105" customWidth="1"/>
    <col min="4" max="4" width="15.140625" style="126" customWidth="1"/>
    <col min="5" max="5" width="14.8515625" style="127" customWidth="1"/>
    <col min="6" max="6" width="16.57421875" style="127" customWidth="1"/>
    <col min="7" max="7" width="13.7109375" style="127" customWidth="1"/>
    <col min="8" max="9" width="11.7109375" style="106" customWidth="1"/>
    <col min="10" max="12" width="11.140625" style="105" customWidth="1"/>
    <col min="13" max="16384" width="8.8515625" style="105" customWidth="1"/>
  </cols>
  <sheetData>
    <row r="1" spans="1:9" ht="27" customHeight="1">
      <c r="A1" s="183" t="s">
        <v>313</v>
      </c>
      <c r="B1" s="183"/>
      <c r="C1" s="183"/>
      <c r="D1" s="183"/>
      <c r="E1" s="183"/>
      <c r="F1" s="183"/>
      <c r="G1" s="183"/>
      <c r="H1" s="183"/>
      <c r="I1" s="183"/>
    </row>
    <row r="2" spans="1:9" s="106" customFormat="1" ht="27" customHeight="1">
      <c r="A2" s="155"/>
      <c r="B2" s="180" t="s">
        <v>0</v>
      </c>
      <c r="C2" s="181"/>
      <c r="D2" s="155" t="s">
        <v>67</v>
      </c>
      <c r="E2" s="156" t="s">
        <v>234</v>
      </c>
      <c r="F2" s="156" t="s">
        <v>294</v>
      </c>
      <c r="G2" s="156" t="s">
        <v>305</v>
      </c>
      <c r="H2" s="155" t="s">
        <v>68</v>
      </c>
      <c r="I2" s="155" t="s">
        <v>69</v>
      </c>
    </row>
    <row r="3" spans="1:10" s="108" customFormat="1" ht="14.25" customHeight="1">
      <c r="A3" s="157"/>
      <c r="B3" s="182" t="s">
        <v>1</v>
      </c>
      <c r="C3" s="181"/>
      <c r="D3" s="158"/>
      <c r="E3" s="159">
        <v>2</v>
      </c>
      <c r="F3" s="159">
        <v>3</v>
      </c>
      <c r="G3" s="159">
        <v>4</v>
      </c>
      <c r="H3" s="158" t="s">
        <v>316</v>
      </c>
      <c r="I3" s="158" t="s">
        <v>317</v>
      </c>
      <c r="J3" s="107"/>
    </row>
    <row r="4" spans="1:9" s="114" customFormat="1" ht="27" customHeight="1">
      <c r="A4" s="109"/>
      <c r="B4" s="110"/>
      <c r="C4" s="150" t="s">
        <v>315</v>
      </c>
      <c r="D4" s="111"/>
      <c r="E4" s="112">
        <f>SUM(E5,E75,E85,E210,E228,E236,E247,E260)</f>
        <v>3399787</v>
      </c>
      <c r="F4" s="112">
        <f>SUM(F5,F75,F85,F210,F228,F247,F260)</f>
        <v>3183628</v>
      </c>
      <c r="G4" s="112">
        <f>SUM(G5,G75,G85,G210,G228,G236,G247,G260)</f>
        <v>1854770.4500000002</v>
      </c>
      <c r="H4" s="153">
        <f aca="true" t="shared" si="0" ref="H4:H37">G4/E4*100</f>
        <v>54.55548979980217</v>
      </c>
      <c r="I4" s="153">
        <f aca="true" t="shared" si="1" ref="I4:I9">G4/F4*100</f>
        <v>58.259647483939716</v>
      </c>
    </row>
    <row r="5" spans="1:9" ht="27" customHeight="1">
      <c r="A5" s="160">
        <v>2101</v>
      </c>
      <c r="B5" s="161" t="s">
        <v>2</v>
      </c>
      <c r="C5" s="160" t="s">
        <v>232</v>
      </c>
      <c r="D5" s="161"/>
      <c r="E5" s="162">
        <f>SUM(E6,E35,E43,E50)</f>
        <v>2415400</v>
      </c>
      <c r="F5" s="162">
        <f>SUM(F6,F35,F50)</f>
        <v>2526580</v>
      </c>
      <c r="G5" s="162">
        <f>SUM(G6,G35,G50)</f>
        <v>1432616.02</v>
      </c>
      <c r="H5" s="163">
        <f t="shared" si="0"/>
        <v>59.31175043471061</v>
      </c>
      <c r="I5" s="163">
        <f t="shared" si="1"/>
        <v>56.70178739640146</v>
      </c>
    </row>
    <row r="6" spans="1:9" ht="27" customHeight="1">
      <c r="A6" s="115" t="s">
        <v>235</v>
      </c>
      <c r="B6" s="116" t="s">
        <v>3</v>
      </c>
      <c r="C6" s="115" t="s">
        <v>233</v>
      </c>
      <c r="D6" s="117"/>
      <c r="E6" s="118">
        <f>SUM(E7)</f>
        <v>53232</v>
      </c>
      <c r="F6" s="118">
        <v>50664</v>
      </c>
      <c r="G6" s="118">
        <f>SUM(G7)</f>
        <v>25332</v>
      </c>
      <c r="H6" s="113">
        <f t="shared" si="0"/>
        <v>47.587917042380525</v>
      </c>
      <c r="I6" s="113">
        <f t="shared" si="1"/>
        <v>50</v>
      </c>
    </row>
    <row r="7" spans="1:9" ht="27" customHeight="1">
      <c r="A7" s="116"/>
      <c r="B7" s="115">
        <v>3</v>
      </c>
      <c r="C7" s="115" t="s">
        <v>167</v>
      </c>
      <c r="D7" s="117"/>
      <c r="E7" s="118">
        <f>SUM(E8,E32)</f>
        <v>53232</v>
      </c>
      <c r="F7" s="118">
        <v>50664</v>
      </c>
      <c r="G7" s="118">
        <f>SUM(G8,G32)</f>
        <v>25332</v>
      </c>
      <c r="H7" s="113">
        <f t="shared" si="0"/>
        <v>47.587917042380525</v>
      </c>
      <c r="I7" s="113">
        <f t="shared" si="1"/>
        <v>50</v>
      </c>
    </row>
    <row r="8" spans="1:9" ht="27" customHeight="1">
      <c r="A8" s="116"/>
      <c r="B8" s="115">
        <v>32</v>
      </c>
      <c r="C8" s="115" t="s">
        <v>166</v>
      </c>
      <c r="D8" s="117"/>
      <c r="E8" s="118">
        <f>SUM(E9,E13,E18,E28)</f>
        <v>50496</v>
      </c>
      <c r="F8" s="118">
        <v>47664</v>
      </c>
      <c r="G8" s="118">
        <f>SUM(G9,G13,G18,G28)</f>
        <v>23332</v>
      </c>
      <c r="H8" s="113">
        <f t="shared" si="0"/>
        <v>46.205640050697085</v>
      </c>
      <c r="I8" s="113">
        <f t="shared" si="1"/>
        <v>48.95099026518966</v>
      </c>
    </row>
    <row r="9" spans="1:9" ht="27" customHeight="1">
      <c r="A9" s="116"/>
      <c r="B9" s="115" t="s">
        <v>5</v>
      </c>
      <c r="C9" s="115" t="s">
        <v>6</v>
      </c>
      <c r="D9" s="117"/>
      <c r="E9" s="118">
        <v>8058</v>
      </c>
      <c r="F9" s="118">
        <v>6700</v>
      </c>
      <c r="G9" s="118">
        <v>5999.08</v>
      </c>
      <c r="H9" s="113">
        <f t="shared" si="0"/>
        <v>74.44874658724248</v>
      </c>
      <c r="I9" s="113">
        <f t="shared" si="1"/>
        <v>89.53850746268657</v>
      </c>
    </row>
    <row r="10" spans="1:9" ht="27" customHeight="1">
      <c r="A10" s="120"/>
      <c r="B10" s="120" t="s">
        <v>8</v>
      </c>
      <c r="C10" s="120" t="s">
        <v>9</v>
      </c>
      <c r="D10" s="121">
        <v>48005</v>
      </c>
      <c r="E10" s="119">
        <v>7558</v>
      </c>
      <c r="F10" s="122"/>
      <c r="G10" s="119">
        <v>5499.08</v>
      </c>
      <c r="H10" s="123">
        <f t="shared" si="0"/>
        <v>72.75840169356972</v>
      </c>
      <c r="I10" s="123"/>
    </row>
    <row r="11" spans="1:9" ht="27" customHeight="1">
      <c r="A11" s="120"/>
      <c r="B11" s="120" t="s">
        <v>35</v>
      </c>
      <c r="C11" s="120" t="s">
        <v>36</v>
      </c>
      <c r="D11" s="121">
        <v>48005</v>
      </c>
      <c r="E11" s="119">
        <v>500</v>
      </c>
      <c r="F11" s="122"/>
      <c r="G11" s="119">
        <v>500</v>
      </c>
      <c r="H11" s="123">
        <f t="shared" si="0"/>
        <v>100</v>
      </c>
      <c r="I11" s="123"/>
    </row>
    <row r="12" spans="1:9" ht="27" customHeight="1">
      <c r="A12" s="120"/>
      <c r="B12" s="120">
        <v>3214</v>
      </c>
      <c r="C12" s="120" t="s">
        <v>238</v>
      </c>
      <c r="D12" s="121">
        <v>48005</v>
      </c>
      <c r="E12" s="119">
        <v>0</v>
      </c>
      <c r="F12" s="122"/>
      <c r="G12" s="119">
        <v>0</v>
      </c>
      <c r="H12" s="123">
        <v>0</v>
      </c>
      <c r="I12" s="123"/>
    </row>
    <row r="13" spans="1:9" s="151" customFormat="1" ht="27" customHeight="1">
      <c r="A13" s="116"/>
      <c r="B13" s="115" t="s">
        <v>37</v>
      </c>
      <c r="C13" s="115" t="s">
        <v>38</v>
      </c>
      <c r="D13" s="117"/>
      <c r="E13" s="118">
        <f>SUM(E14:E17)</f>
        <v>16402</v>
      </c>
      <c r="F13" s="124">
        <v>19982</v>
      </c>
      <c r="G13" s="118">
        <f>SUM(G14:G17)</f>
        <v>3997.4</v>
      </c>
      <c r="H13" s="125">
        <f t="shared" si="0"/>
        <v>24.371418119741495</v>
      </c>
      <c r="I13" s="125">
        <f>G13/F13*100</f>
        <v>20.00500450405365</v>
      </c>
    </row>
    <row r="14" spans="1:9" ht="27" customHeight="1">
      <c r="A14" s="120"/>
      <c r="B14" s="120" t="s">
        <v>46</v>
      </c>
      <c r="C14" s="120" t="s">
        <v>47</v>
      </c>
      <c r="D14" s="121">
        <v>48005</v>
      </c>
      <c r="E14" s="119">
        <v>15612</v>
      </c>
      <c r="F14" s="122"/>
      <c r="G14" s="119">
        <v>2555.64</v>
      </c>
      <c r="H14" s="123">
        <f t="shared" si="0"/>
        <v>16.369715603382012</v>
      </c>
      <c r="I14" s="123"/>
    </row>
    <row r="15" spans="1:9" ht="27" customHeight="1">
      <c r="A15" s="120"/>
      <c r="B15" s="120" t="s">
        <v>48</v>
      </c>
      <c r="C15" s="120" t="s">
        <v>49</v>
      </c>
      <c r="D15" s="121">
        <v>48005</v>
      </c>
      <c r="E15" s="119">
        <v>150</v>
      </c>
      <c r="F15" s="122"/>
      <c r="G15" s="119">
        <v>0</v>
      </c>
      <c r="H15" s="123">
        <f t="shared" si="0"/>
        <v>0</v>
      </c>
      <c r="I15" s="123"/>
    </row>
    <row r="16" spans="1:9" ht="27" customHeight="1">
      <c r="A16" s="120"/>
      <c r="B16" s="120" t="s">
        <v>50</v>
      </c>
      <c r="C16" s="120" t="s">
        <v>51</v>
      </c>
      <c r="D16" s="121">
        <v>48005</v>
      </c>
      <c r="E16" s="119">
        <v>640</v>
      </c>
      <c r="F16" s="122"/>
      <c r="G16" s="119">
        <v>550.63</v>
      </c>
      <c r="H16" s="123">
        <f t="shared" si="0"/>
        <v>86.0359375</v>
      </c>
      <c r="I16" s="123"/>
    </row>
    <row r="17" spans="1:9" ht="27" customHeight="1">
      <c r="A17" s="120"/>
      <c r="B17" s="120" t="s">
        <v>39</v>
      </c>
      <c r="C17" s="120" t="s">
        <v>40</v>
      </c>
      <c r="D17" s="121">
        <v>48005</v>
      </c>
      <c r="E17" s="119">
        <v>0</v>
      </c>
      <c r="F17" s="122"/>
      <c r="G17" s="119">
        <v>891.13</v>
      </c>
      <c r="H17" s="123">
        <v>0</v>
      </c>
      <c r="I17" s="123"/>
    </row>
    <row r="18" spans="1:9" s="151" customFormat="1" ht="27" customHeight="1">
      <c r="A18" s="116"/>
      <c r="B18" s="115" t="s">
        <v>14</v>
      </c>
      <c r="C18" s="115" t="s">
        <v>15</v>
      </c>
      <c r="D18" s="117"/>
      <c r="E18" s="118">
        <f>SUM(E19:E27)</f>
        <v>21041</v>
      </c>
      <c r="F18" s="124">
        <v>18282</v>
      </c>
      <c r="G18" s="118">
        <f>SUM(G19:G27)</f>
        <v>11827</v>
      </c>
      <c r="H18" s="125">
        <f t="shared" si="0"/>
        <v>56.20930564136686</v>
      </c>
      <c r="I18" s="125">
        <f>G18/F18*100</f>
        <v>64.69204682201072</v>
      </c>
    </row>
    <row r="19" spans="1:9" ht="27" customHeight="1">
      <c r="A19" s="120"/>
      <c r="B19" s="120" t="s">
        <v>52</v>
      </c>
      <c r="C19" s="120" t="s">
        <v>53</v>
      </c>
      <c r="D19" s="121">
        <v>48005</v>
      </c>
      <c r="E19" s="119">
        <v>7159</v>
      </c>
      <c r="F19" s="122"/>
      <c r="G19" s="119">
        <v>2935.5</v>
      </c>
      <c r="H19" s="123">
        <f t="shared" si="0"/>
        <v>41.004330213717</v>
      </c>
      <c r="I19" s="123"/>
    </row>
    <row r="20" spans="1:9" ht="27" customHeight="1">
      <c r="A20" s="120"/>
      <c r="B20" s="120" t="s">
        <v>22</v>
      </c>
      <c r="C20" s="120" t="s">
        <v>23</v>
      </c>
      <c r="D20" s="121">
        <v>48005</v>
      </c>
      <c r="E20" s="119">
        <v>1287</v>
      </c>
      <c r="F20" s="122"/>
      <c r="G20" s="119">
        <v>3082.5</v>
      </c>
      <c r="H20" s="123">
        <f t="shared" si="0"/>
        <v>239.5104895104895</v>
      </c>
      <c r="I20" s="123"/>
    </row>
    <row r="21" spans="1:9" ht="27" customHeight="1">
      <c r="A21" s="120"/>
      <c r="B21" s="120" t="s">
        <v>16</v>
      </c>
      <c r="C21" s="120" t="s">
        <v>45</v>
      </c>
      <c r="D21" s="121">
        <v>48005</v>
      </c>
      <c r="E21" s="119">
        <v>0</v>
      </c>
      <c r="F21" s="122"/>
      <c r="G21" s="119">
        <v>0</v>
      </c>
      <c r="H21" s="123">
        <v>0</v>
      </c>
      <c r="I21" s="123"/>
    </row>
    <row r="22" spans="1:9" ht="27" customHeight="1">
      <c r="A22" s="120"/>
      <c r="B22" s="120" t="s">
        <v>41</v>
      </c>
      <c r="C22" s="120" t="s">
        <v>54</v>
      </c>
      <c r="D22" s="121">
        <v>48005</v>
      </c>
      <c r="E22" s="119">
        <v>3935</v>
      </c>
      <c r="F22" s="122"/>
      <c r="G22" s="119">
        <v>1164</v>
      </c>
      <c r="H22" s="123">
        <f t="shared" si="0"/>
        <v>29.58068614993647</v>
      </c>
      <c r="I22" s="123"/>
    </row>
    <row r="23" spans="1:9" ht="27" customHeight="1">
      <c r="A23" s="120"/>
      <c r="B23" s="120">
        <v>3235</v>
      </c>
      <c r="C23" s="120" t="s">
        <v>239</v>
      </c>
      <c r="D23" s="121">
        <v>48005</v>
      </c>
      <c r="E23" s="119">
        <v>0</v>
      </c>
      <c r="F23" s="122"/>
      <c r="G23" s="119">
        <v>0</v>
      </c>
      <c r="H23" s="123">
        <v>0</v>
      </c>
      <c r="I23" s="123"/>
    </row>
    <row r="24" spans="1:9" ht="27" customHeight="1">
      <c r="A24" s="120"/>
      <c r="B24" s="120" t="s">
        <v>42</v>
      </c>
      <c r="C24" s="120" t="s">
        <v>59</v>
      </c>
      <c r="D24" s="121">
        <v>48005</v>
      </c>
      <c r="E24" s="119">
        <v>830</v>
      </c>
      <c r="F24" s="122"/>
      <c r="G24" s="119">
        <v>845</v>
      </c>
      <c r="H24" s="123">
        <f t="shared" si="0"/>
        <v>101.80722891566265</v>
      </c>
      <c r="I24" s="123"/>
    </row>
    <row r="25" spans="1:9" ht="27" customHeight="1">
      <c r="A25" s="120"/>
      <c r="B25" s="120" t="s">
        <v>18</v>
      </c>
      <c r="C25" s="120" t="s">
        <v>19</v>
      </c>
      <c r="D25" s="121">
        <v>48005</v>
      </c>
      <c r="E25" s="119">
        <v>3255</v>
      </c>
      <c r="F25" s="122"/>
      <c r="G25" s="119">
        <v>1500</v>
      </c>
      <c r="H25" s="123">
        <f t="shared" si="0"/>
        <v>46.08294930875576</v>
      </c>
      <c r="I25" s="123"/>
    </row>
    <row r="26" spans="1:9" ht="27" customHeight="1">
      <c r="A26" s="120"/>
      <c r="B26" s="120" t="s">
        <v>28</v>
      </c>
      <c r="C26" s="120" t="s">
        <v>29</v>
      </c>
      <c r="D26" s="121">
        <v>48005</v>
      </c>
      <c r="E26" s="119">
        <v>4575</v>
      </c>
      <c r="F26" s="122"/>
      <c r="G26" s="119">
        <v>2300</v>
      </c>
      <c r="H26" s="123">
        <f t="shared" si="0"/>
        <v>50.27322404371585</v>
      </c>
      <c r="I26" s="123"/>
    </row>
    <row r="27" spans="1:9" ht="27" customHeight="1">
      <c r="A27" s="120"/>
      <c r="B27" s="120" t="s">
        <v>20</v>
      </c>
      <c r="C27" s="120" t="s">
        <v>21</v>
      </c>
      <c r="D27" s="121">
        <v>48005</v>
      </c>
      <c r="E27" s="119">
        <v>0</v>
      </c>
      <c r="F27" s="122"/>
      <c r="G27" s="119">
        <v>0</v>
      </c>
      <c r="H27" s="123">
        <v>0</v>
      </c>
      <c r="I27" s="123"/>
    </row>
    <row r="28" spans="1:9" s="151" customFormat="1" ht="27" customHeight="1">
      <c r="A28" s="116"/>
      <c r="B28" s="115" t="s">
        <v>10</v>
      </c>
      <c r="C28" s="115" t="s">
        <v>11</v>
      </c>
      <c r="D28" s="117"/>
      <c r="E28" s="118">
        <f>SUM(E29:E31)</f>
        <v>4995</v>
      </c>
      <c r="F28" s="124">
        <v>2700</v>
      </c>
      <c r="G28" s="118">
        <f>SUM(G29:G31)</f>
        <v>1508.52</v>
      </c>
      <c r="H28" s="125">
        <f t="shared" si="0"/>
        <v>30.200600600600602</v>
      </c>
      <c r="I28" s="125">
        <f>G28/F28*100</f>
        <v>55.87111111111112</v>
      </c>
    </row>
    <row r="29" spans="1:9" ht="27" customHeight="1">
      <c r="A29" s="120"/>
      <c r="B29" s="120">
        <v>3293</v>
      </c>
      <c r="C29" s="120" t="s">
        <v>237</v>
      </c>
      <c r="D29" s="121">
        <v>48005</v>
      </c>
      <c r="E29" s="119">
        <v>1082</v>
      </c>
      <c r="F29" s="122"/>
      <c r="G29" s="119">
        <v>0</v>
      </c>
      <c r="H29" s="123">
        <f t="shared" si="0"/>
        <v>0</v>
      </c>
      <c r="I29" s="123"/>
    </row>
    <row r="30" spans="1:9" ht="27" customHeight="1">
      <c r="A30" s="120"/>
      <c r="B30" s="120">
        <v>3294</v>
      </c>
      <c r="C30" s="120" t="s">
        <v>56</v>
      </c>
      <c r="D30" s="121">
        <v>48005</v>
      </c>
      <c r="E30" s="119">
        <v>1000</v>
      </c>
      <c r="F30" s="122"/>
      <c r="G30" s="119">
        <v>800</v>
      </c>
      <c r="H30" s="123">
        <f t="shared" si="0"/>
        <v>80</v>
      </c>
      <c r="I30" s="123"/>
    </row>
    <row r="31" spans="1:9" ht="27" customHeight="1">
      <c r="A31" s="120"/>
      <c r="B31" s="120" t="s">
        <v>17</v>
      </c>
      <c r="C31" s="120" t="s">
        <v>30</v>
      </c>
      <c r="D31" s="121">
        <v>48005</v>
      </c>
      <c r="E31" s="119">
        <v>2913</v>
      </c>
      <c r="F31" s="122"/>
      <c r="G31" s="119">
        <v>708.52</v>
      </c>
      <c r="H31" s="123">
        <f t="shared" si="0"/>
        <v>24.322691383453485</v>
      </c>
      <c r="I31" s="123"/>
    </row>
    <row r="32" spans="1:9" ht="27" customHeight="1">
      <c r="A32" s="116"/>
      <c r="B32" s="115">
        <v>34</v>
      </c>
      <c r="C32" s="115" t="s">
        <v>168</v>
      </c>
      <c r="D32" s="117"/>
      <c r="E32" s="118">
        <v>2736</v>
      </c>
      <c r="F32" s="124">
        <v>3000</v>
      </c>
      <c r="G32" s="118">
        <v>2000</v>
      </c>
      <c r="H32" s="125">
        <f t="shared" si="0"/>
        <v>73.09941520467837</v>
      </c>
      <c r="I32" s="125">
        <f>G32/F32*100</f>
        <v>66.66666666666666</v>
      </c>
    </row>
    <row r="33" spans="1:9" s="151" customFormat="1" ht="27" customHeight="1">
      <c r="A33" s="116"/>
      <c r="B33" s="115" t="s">
        <v>31</v>
      </c>
      <c r="C33" s="115" t="s">
        <v>32</v>
      </c>
      <c r="D33" s="117"/>
      <c r="E33" s="118">
        <v>2736</v>
      </c>
      <c r="F33" s="124">
        <v>3000</v>
      </c>
      <c r="G33" s="118">
        <v>2000</v>
      </c>
      <c r="H33" s="125">
        <f t="shared" si="0"/>
        <v>73.09941520467837</v>
      </c>
      <c r="I33" s="125">
        <f>G33/F33*100</f>
        <v>66.66666666666666</v>
      </c>
    </row>
    <row r="34" spans="1:9" ht="27" customHeight="1">
      <c r="A34" s="120"/>
      <c r="B34" s="120" t="s">
        <v>33</v>
      </c>
      <c r="C34" s="120" t="s">
        <v>34</v>
      </c>
      <c r="D34" s="121">
        <v>48005</v>
      </c>
      <c r="E34" s="119">
        <v>2736</v>
      </c>
      <c r="F34" s="122"/>
      <c r="G34" s="119">
        <v>2000</v>
      </c>
      <c r="H34" s="123">
        <f t="shared" si="0"/>
        <v>73.09941520467837</v>
      </c>
      <c r="I34" s="123"/>
    </row>
    <row r="35" spans="1:9" ht="27" customHeight="1">
      <c r="A35" s="115" t="s">
        <v>236</v>
      </c>
      <c r="B35" s="116" t="s">
        <v>3</v>
      </c>
      <c r="C35" s="115" t="s">
        <v>289</v>
      </c>
      <c r="D35" s="117"/>
      <c r="E35" s="118">
        <v>164439</v>
      </c>
      <c r="F35" s="124">
        <f>SUM(F36)</f>
        <v>217916</v>
      </c>
      <c r="G35" s="118">
        <v>94185</v>
      </c>
      <c r="H35" s="125">
        <f t="shared" si="0"/>
        <v>57.2765584806524</v>
      </c>
      <c r="I35" s="125">
        <f>G35/F35*100</f>
        <v>43.22078231979295</v>
      </c>
    </row>
    <row r="36" spans="1:9" ht="27" customHeight="1">
      <c r="A36" s="116"/>
      <c r="B36" s="115">
        <v>3</v>
      </c>
      <c r="C36" s="115" t="s">
        <v>167</v>
      </c>
      <c r="D36" s="117"/>
      <c r="E36" s="118">
        <v>164439</v>
      </c>
      <c r="F36" s="124">
        <f>SUM(F37,F40)</f>
        <v>217916</v>
      </c>
      <c r="G36" s="118">
        <f>SUM(G37,G40)</f>
        <v>94185</v>
      </c>
      <c r="H36" s="125">
        <f t="shared" si="0"/>
        <v>57.2765584806524</v>
      </c>
      <c r="I36" s="125">
        <f>G36/F36*100</f>
        <v>43.22078231979295</v>
      </c>
    </row>
    <row r="37" spans="1:9" ht="27" customHeight="1">
      <c r="A37" s="116"/>
      <c r="B37" s="115">
        <v>32</v>
      </c>
      <c r="C37" s="115" t="s">
        <v>166</v>
      </c>
      <c r="D37" s="117"/>
      <c r="E37" s="118">
        <v>2500</v>
      </c>
      <c r="F37" s="124">
        <v>6000</v>
      </c>
      <c r="G37" s="118">
        <v>0</v>
      </c>
      <c r="H37" s="125">
        <f t="shared" si="0"/>
        <v>0</v>
      </c>
      <c r="I37" s="125">
        <f>G37/F37*100</f>
        <v>0</v>
      </c>
    </row>
    <row r="38" spans="1:9" ht="27" customHeight="1">
      <c r="A38" s="116"/>
      <c r="B38" s="115" t="s">
        <v>14</v>
      </c>
      <c r="C38" s="115" t="s">
        <v>15</v>
      </c>
      <c r="D38" s="117"/>
      <c r="E38" s="118">
        <v>2500</v>
      </c>
      <c r="F38" s="124">
        <v>6000</v>
      </c>
      <c r="G38" s="118">
        <v>0</v>
      </c>
      <c r="H38" s="125">
        <f>G38/E38*100</f>
        <v>0</v>
      </c>
      <c r="I38" s="125">
        <f>G38/F38*100</f>
        <v>0</v>
      </c>
    </row>
    <row r="39" spans="1:9" ht="27" customHeight="1">
      <c r="A39" s="120"/>
      <c r="B39" s="120" t="s">
        <v>42</v>
      </c>
      <c r="C39" s="120" t="s">
        <v>59</v>
      </c>
      <c r="D39" s="121">
        <v>48005</v>
      </c>
      <c r="E39" s="119">
        <v>2500</v>
      </c>
      <c r="F39" s="122"/>
      <c r="G39" s="119">
        <v>0</v>
      </c>
      <c r="H39" s="123">
        <f>G39/E39*100</f>
        <v>0</v>
      </c>
      <c r="I39" s="123"/>
    </row>
    <row r="40" spans="1:9" ht="27" customHeight="1">
      <c r="A40" s="116"/>
      <c r="B40" s="115">
        <v>37</v>
      </c>
      <c r="C40" s="115" t="s">
        <v>169</v>
      </c>
      <c r="D40" s="117"/>
      <c r="E40" s="118">
        <v>161939</v>
      </c>
      <c r="F40" s="124">
        <v>211916</v>
      </c>
      <c r="G40" s="118">
        <v>94185</v>
      </c>
      <c r="H40" s="125">
        <v>0</v>
      </c>
      <c r="I40" s="125">
        <f>G40/F40*100</f>
        <v>44.44449687612072</v>
      </c>
    </row>
    <row r="41" spans="1:9" ht="27" customHeight="1">
      <c r="A41" s="116"/>
      <c r="B41" s="115" t="s">
        <v>12</v>
      </c>
      <c r="C41" s="115" t="s">
        <v>13</v>
      </c>
      <c r="D41" s="117"/>
      <c r="E41" s="118">
        <v>161939</v>
      </c>
      <c r="F41" s="124">
        <v>211916</v>
      </c>
      <c r="G41" s="118">
        <v>94185</v>
      </c>
      <c r="H41" s="125">
        <v>0</v>
      </c>
      <c r="I41" s="125">
        <f>G41/F41*100</f>
        <v>44.44449687612072</v>
      </c>
    </row>
    <row r="42" spans="1:9" ht="27" customHeight="1">
      <c r="A42" s="120"/>
      <c r="B42" s="120" t="s">
        <v>65</v>
      </c>
      <c r="C42" s="120" t="s">
        <v>66</v>
      </c>
      <c r="D42" s="121">
        <v>48005</v>
      </c>
      <c r="E42" s="119">
        <v>161939</v>
      </c>
      <c r="F42" s="122"/>
      <c r="G42" s="119">
        <v>94185</v>
      </c>
      <c r="H42" s="125">
        <v>0</v>
      </c>
      <c r="I42" s="123"/>
    </row>
    <row r="43" spans="1:9" s="151" customFormat="1" ht="27" customHeight="1">
      <c r="A43" s="115" t="s">
        <v>337</v>
      </c>
      <c r="B43" s="115" t="s">
        <v>3</v>
      </c>
      <c r="C43" s="115" t="s">
        <v>338</v>
      </c>
      <c r="D43" s="149"/>
      <c r="E43" s="118">
        <v>539</v>
      </c>
      <c r="F43" s="124">
        <v>0</v>
      </c>
      <c r="G43" s="118">
        <v>0</v>
      </c>
      <c r="H43" s="125">
        <v>0</v>
      </c>
      <c r="I43" s="123">
        <v>0</v>
      </c>
    </row>
    <row r="44" spans="1:9" s="151" customFormat="1" ht="27" customHeight="1">
      <c r="A44" s="115"/>
      <c r="B44" s="115">
        <v>3</v>
      </c>
      <c r="C44" s="115" t="s">
        <v>167</v>
      </c>
      <c r="D44" s="149"/>
      <c r="E44" s="118">
        <v>539</v>
      </c>
      <c r="F44" s="124">
        <v>0</v>
      </c>
      <c r="G44" s="118">
        <v>0</v>
      </c>
      <c r="H44" s="125">
        <v>0</v>
      </c>
      <c r="I44" s="123">
        <v>0</v>
      </c>
    </row>
    <row r="45" spans="1:9" s="151" customFormat="1" ht="27" customHeight="1">
      <c r="A45" s="115"/>
      <c r="B45" s="115">
        <v>32</v>
      </c>
      <c r="C45" s="115" t="s">
        <v>166</v>
      </c>
      <c r="D45" s="149"/>
      <c r="E45" s="118">
        <v>539</v>
      </c>
      <c r="F45" s="124">
        <v>0</v>
      </c>
      <c r="G45" s="118">
        <v>0</v>
      </c>
      <c r="H45" s="125">
        <v>0</v>
      </c>
      <c r="I45" s="123">
        <v>0</v>
      </c>
    </row>
    <row r="46" spans="1:9" s="151" customFormat="1" ht="27" customHeight="1">
      <c r="A46" s="115"/>
      <c r="B46" s="115">
        <v>322</v>
      </c>
      <c r="C46" s="115" t="s">
        <v>306</v>
      </c>
      <c r="D46" s="149"/>
      <c r="E46" s="118">
        <v>297</v>
      </c>
      <c r="F46" s="124">
        <v>0</v>
      </c>
      <c r="G46" s="118">
        <v>0</v>
      </c>
      <c r="H46" s="125">
        <v>0</v>
      </c>
      <c r="I46" s="123">
        <v>0</v>
      </c>
    </row>
    <row r="47" spans="1:9" ht="27" customHeight="1">
      <c r="A47" s="120"/>
      <c r="B47" s="120">
        <v>3222</v>
      </c>
      <c r="C47" s="120" t="s">
        <v>58</v>
      </c>
      <c r="D47" s="121">
        <v>32300</v>
      </c>
      <c r="E47" s="119">
        <v>297</v>
      </c>
      <c r="F47" s="122"/>
      <c r="G47" s="119">
        <v>0</v>
      </c>
      <c r="H47" s="123">
        <v>0</v>
      </c>
      <c r="I47" s="123"/>
    </row>
    <row r="48" spans="1:9" s="151" customFormat="1" ht="27" customHeight="1">
      <c r="A48" s="115"/>
      <c r="B48" s="115">
        <v>323</v>
      </c>
      <c r="C48" s="115" t="s">
        <v>15</v>
      </c>
      <c r="D48" s="149"/>
      <c r="E48" s="118">
        <v>242</v>
      </c>
      <c r="F48" s="124">
        <v>0</v>
      </c>
      <c r="G48" s="118">
        <v>0</v>
      </c>
      <c r="H48" s="125">
        <v>0</v>
      </c>
      <c r="I48" s="123">
        <v>0</v>
      </c>
    </row>
    <row r="49" spans="1:9" ht="27" customHeight="1">
      <c r="A49" s="120"/>
      <c r="B49" s="120">
        <v>3234</v>
      </c>
      <c r="C49" s="120" t="s">
        <v>54</v>
      </c>
      <c r="D49" s="121">
        <v>55254</v>
      </c>
      <c r="E49" s="119">
        <v>242</v>
      </c>
      <c r="F49" s="122"/>
      <c r="G49" s="119">
        <v>0</v>
      </c>
      <c r="H49" s="123">
        <v>0</v>
      </c>
      <c r="I49" s="123"/>
    </row>
    <row r="50" spans="1:9" ht="27" customHeight="1">
      <c r="A50" s="115" t="s">
        <v>240</v>
      </c>
      <c r="B50" s="116" t="s">
        <v>3</v>
      </c>
      <c r="C50" s="115" t="s">
        <v>241</v>
      </c>
      <c r="D50" s="117"/>
      <c r="E50" s="118">
        <f>SUM(E51)</f>
        <v>2197190</v>
      </c>
      <c r="F50" s="124">
        <f>SUM(F51)</f>
        <v>2258000</v>
      </c>
      <c r="G50" s="118">
        <f>SUM(G51)</f>
        <v>1313099.02</v>
      </c>
      <c r="H50" s="125">
        <f>G50/E50*100</f>
        <v>59.76265229679727</v>
      </c>
      <c r="I50" s="125">
        <f>G50/F50*100</f>
        <v>58.15318954827281</v>
      </c>
    </row>
    <row r="51" spans="1:9" ht="27" customHeight="1">
      <c r="A51" s="116"/>
      <c r="B51" s="115">
        <v>3</v>
      </c>
      <c r="C51" s="115" t="s">
        <v>167</v>
      </c>
      <c r="D51" s="117"/>
      <c r="E51" s="118">
        <f>SUM(E52,E63,E72)</f>
        <v>2197190</v>
      </c>
      <c r="F51" s="118">
        <f>SUM(F52,F63,F72)</f>
        <v>2258000</v>
      </c>
      <c r="G51" s="118">
        <f>SUM(G52,G63,G72)</f>
        <v>1313099.02</v>
      </c>
      <c r="H51" s="113">
        <f>G51/E51*100</f>
        <v>59.76265229679727</v>
      </c>
      <c r="I51" s="113">
        <f>G51/F51*100</f>
        <v>58.15318954827281</v>
      </c>
    </row>
    <row r="52" spans="1:9" ht="27" customHeight="1">
      <c r="A52" s="116"/>
      <c r="B52" s="115">
        <v>31</v>
      </c>
      <c r="C52" s="115" t="s">
        <v>242</v>
      </c>
      <c r="D52" s="117"/>
      <c r="E52" s="118">
        <f>SUM(E53,E58,E60)</f>
        <v>2084969</v>
      </c>
      <c r="F52" s="118">
        <v>2106065</v>
      </c>
      <c r="G52" s="118">
        <f>SUM(G53,G58,G60)</f>
        <v>1239849.78</v>
      </c>
      <c r="H52" s="113">
        <f>G52/E52*100</f>
        <v>59.46610141445748</v>
      </c>
      <c r="I52" s="113">
        <f>G52/F52*100</f>
        <v>58.8704422703003</v>
      </c>
    </row>
    <row r="53" spans="1:9" ht="27" customHeight="1">
      <c r="A53" s="116"/>
      <c r="B53" s="115">
        <v>311</v>
      </c>
      <c r="C53" s="115" t="s">
        <v>243</v>
      </c>
      <c r="D53" s="117"/>
      <c r="E53" s="118">
        <f>SUM(E54:E57)</f>
        <v>1716298</v>
      </c>
      <c r="F53" s="124">
        <v>1752815</v>
      </c>
      <c r="G53" s="118">
        <f>SUM(G54,G55:G57)</f>
        <v>1014297.03</v>
      </c>
      <c r="H53" s="125">
        <f>G53/E53*100</f>
        <v>59.097955599785124</v>
      </c>
      <c r="I53" s="125">
        <f>G53/F53*100</f>
        <v>57.866747489039064</v>
      </c>
    </row>
    <row r="54" spans="1:9" ht="27" customHeight="1">
      <c r="A54" s="120"/>
      <c r="B54" s="120">
        <v>3111</v>
      </c>
      <c r="C54" s="120" t="s">
        <v>243</v>
      </c>
      <c r="D54" s="121">
        <v>53082</v>
      </c>
      <c r="E54" s="119">
        <v>1630140</v>
      </c>
      <c r="F54" s="122"/>
      <c r="G54" s="119">
        <v>956391.65</v>
      </c>
      <c r="H54" s="123">
        <f>G54/E54*100</f>
        <v>58.66929527525243</v>
      </c>
      <c r="I54" s="123"/>
    </row>
    <row r="55" spans="1:9" ht="27" customHeight="1">
      <c r="A55" s="120"/>
      <c r="B55" s="120">
        <v>3111</v>
      </c>
      <c r="C55" s="120" t="s">
        <v>244</v>
      </c>
      <c r="D55" s="121">
        <v>53082</v>
      </c>
      <c r="E55" s="119">
        <v>17876</v>
      </c>
      <c r="F55" s="122"/>
      <c r="G55" s="119">
        <v>8330.77</v>
      </c>
      <c r="H55" s="123">
        <v>0</v>
      </c>
      <c r="I55" s="123"/>
    </row>
    <row r="56" spans="1:9" ht="27" customHeight="1">
      <c r="A56" s="120"/>
      <c r="B56" s="120">
        <v>3113</v>
      </c>
      <c r="C56" s="120" t="s">
        <v>318</v>
      </c>
      <c r="D56" s="121">
        <v>53082</v>
      </c>
      <c r="E56" s="119">
        <v>20877</v>
      </c>
      <c r="F56" s="122"/>
      <c r="G56" s="119">
        <v>22301.62</v>
      </c>
      <c r="H56" s="123">
        <v>0</v>
      </c>
      <c r="I56" s="123"/>
    </row>
    <row r="57" spans="1:9" ht="27" customHeight="1">
      <c r="A57" s="120"/>
      <c r="B57" s="120">
        <v>3114</v>
      </c>
      <c r="C57" s="120" t="s">
        <v>319</v>
      </c>
      <c r="D57" s="121">
        <v>53082</v>
      </c>
      <c r="E57" s="119">
        <v>47405</v>
      </c>
      <c r="F57" s="122"/>
      <c r="G57" s="119">
        <v>27272.99</v>
      </c>
      <c r="H57" s="123">
        <v>0</v>
      </c>
      <c r="I57" s="123"/>
    </row>
    <row r="58" spans="1:9" ht="27" customHeight="1">
      <c r="A58" s="116"/>
      <c r="B58" s="115">
        <v>312</v>
      </c>
      <c r="C58" s="115" t="s">
        <v>245</v>
      </c>
      <c r="D58" s="117"/>
      <c r="E58" s="118">
        <v>84881</v>
      </c>
      <c r="F58" s="124">
        <v>80000</v>
      </c>
      <c r="G58" s="118">
        <v>56983.19</v>
      </c>
      <c r="H58" s="125">
        <f>G58/E58*100</f>
        <v>67.13303330545116</v>
      </c>
      <c r="I58" s="125">
        <f>G58/F58*100</f>
        <v>71.2289875</v>
      </c>
    </row>
    <row r="59" spans="1:9" ht="27" customHeight="1">
      <c r="A59" s="120"/>
      <c r="B59" s="120">
        <v>3121</v>
      </c>
      <c r="C59" s="120" t="s">
        <v>245</v>
      </c>
      <c r="D59" s="121">
        <v>53082</v>
      </c>
      <c r="E59" s="119">
        <v>84881</v>
      </c>
      <c r="F59" s="122"/>
      <c r="G59" s="119">
        <v>56983.19</v>
      </c>
      <c r="H59" s="123">
        <f>G59/E59*100</f>
        <v>67.13303330545116</v>
      </c>
      <c r="I59" s="123"/>
    </row>
    <row r="60" spans="1:9" ht="27" customHeight="1">
      <c r="A60" s="116"/>
      <c r="B60" s="115">
        <v>313</v>
      </c>
      <c r="C60" s="115" t="s">
        <v>246</v>
      </c>
      <c r="D60" s="117"/>
      <c r="E60" s="118">
        <v>283790</v>
      </c>
      <c r="F60" s="118">
        <v>273250</v>
      </c>
      <c r="G60" s="118">
        <f>SUM(G61,G62)</f>
        <v>168569.56000000003</v>
      </c>
      <c r="H60" s="125">
        <f>G60/E60*100</f>
        <v>59.39940096550267</v>
      </c>
      <c r="I60" s="125">
        <f>G60/F60*100</f>
        <v>61.69059835315645</v>
      </c>
    </row>
    <row r="61" spans="1:9" ht="27" customHeight="1">
      <c r="A61" s="120"/>
      <c r="B61" s="120">
        <v>3132</v>
      </c>
      <c r="C61" s="120" t="s">
        <v>247</v>
      </c>
      <c r="D61" s="121">
        <v>53082</v>
      </c>
      <c r="E61" s="119">
        <v>283790</v>
      </c>
      <c r="F61" s="122"/>
      <c r="G61" s="119">
        <v>168427.89</v>
      </c>
      <c r="H61" s="123">
        <f>G61/E61*100</f>
        <v>59.34948024948026</v>
      </c>
      <c r="I61" s="123"/>
    </row>
    <row r="62" spans="1:9" ht="27" customHeight="1">
      <c r="A62" s="120"/>
      <c r="B62" s="120">
        <v>3133</v>
      </c>
      <c r="C62" s="120" t="s">
        <v>248</v>
      </c>
      <c r="D62" s="121">
        <v>53082</v>
      </c>
      <c r="E62" s="119">
        <v>0</v>
      </c>
      <c r="F62" s="122"/>
      <c r="G62" s="119">
        <v>141.67</v>
      </c>
      <c r="H62" s="123">
        <v>0</v>
      </c>
      <c r="I62" s="123"/>
    </row>
    <row r="63" spans="1:9" ht="27" customHeight="1">
      <c r="A63" s="116"/>
      <c r="B63" s="115">
        <v>32</v>
      </c>
      <c r="C63" s="115" t="s">
        <v>166</v>
      </c>
      <c r="D63" s="117"/>
      <c r="E63" s="118">
        <f>SUM(E64,E66,E69)</f>
        <v>105677</v>
      </c>
      <c r="F63" s="118">
        <v>131935</v>
      </c>
      <c r="G63" s="118">
        <f>SUM(G64,G66,G69)</f>
        <v>69872.85</v>
      </c>
      <c r="H63" s="125">
        <f>G63/E63*100</f>
        <v>66.11925963076166</v>
      </c>
      <c r="I63" s="125">
        <f>G63/F63*100</f>
        <v>52.96005608822527</v>
      </c>
    </row>
    <row r="64" spans="1:9" ht="27" customHeight="1">
      <c r="A64" s="116"/>
      <c r="B64" s="115">
        <v>321</v>
      </c>
      <c r="C64" s="115" t="s">
        <v>6</v>
      </c>
      <c r="D64" s="117"/>
      <c r="E64" s="118">
        <v>77202</v>
      </c>
      <c r="F64" s="118">
        <v>80000</v>
      </c>
      <c r="G64" s="118">
        <v>52175.35</v>
      </c>
      <c r="H64" s="125">
        <f>G64/E64*100</f>
        <v>67.58289940675112</v>
      </c>
      <c r="I64" s="125">
        <f>G64/F64*100</f>
        <v>65.2191875</v>
      </c>
    </row>
    <row r="65" spans="1:9" ht="27" customHeight="1">
      <c r="A65" s="120"/>
      <c r="B65" s="120">
        <v>3212</v>
      </c>
      <c r="C65" s="120" t="s">
        <v>249</v>
      </c>
      <c r="D65" s="121">
        <v>53082</v>
      </c>
      <c r="E65" s="119">
        <v>77202</v>
      </c>
      <c r="F65" s="122"/>
      <c r="G65" s="119">
        <v>52175.35</v>
      </c>
      <c r="H65" s="123">
        <f>G65/E65*100</f>
        <v>67.58289940675112</v>
      </c>
      <c r="I65" s="123"/>
    </row>
    <row r="66" spans="1:9" ht="27" customHeight="1">
      <c r="A66" s="116"/>
      <c r="B66" s="115" t="s">
        <v>14</v>
      </c>
      <c r="C66" s="115" t="s">
        <v>15</v>
      </c>
      <c r="D66" s="117"/>
      <c r="E66" s="118">
        <v>5750</v>
      </c>
      <c r="F66" s="124">
        <v>6935</v>
      </c>
      <c r="G66" s="118">
        <v>4735</v>
      </c>
      <c r="H66" s="125">
        <v>0</v>
      </c>
      <c r="I66" s="125">
        <v>0</v>
      </c>
    </row>
    <row r="67" spans="1:9" ht="27" customHeight="1">
      <c r="A67" s="120"/>
      <c r="B67" s="120" t="s">
        <v>42</v>
      </c>
      <c r="C67" s="120" t="s">
        <v>59</v>
      </c>
      <c r="D67" s="121">
        <v>53082</v>
      </c>
      <c r="E67" s="119">
        <v>5750</v>
      </c>
      <c r="F67" s="122"/>
      <c r="G67" s="119">
        <v>4735</v>
      </c>
      <c r="H67" s="123">
        <v>0</v>
      </c>
      <c r="I67" s="123"/>
    </row>
    <row r="68" spans="1:9" ht="27" customHeight="1">
      <c r="A68" s="120"/>
      <c r="B68" s="120">
        <v>3237</v>
      </c>
      <c r="C68" s="120" t="s">
        <v>19</v>
      </c>
      <c r="D68" s="121">
        <v>53082</v>
      </c>
      <c r="E68" s="119">
        <v>0</v>
      </c>
      <c r="F68" s="122"/>
      <c r="G68" s="119">
        <v>0</v>
      </c>
      <c r="H68" s="123">
        <v>0</v>
      </c>
      <c r="I68" s="123"/>
    </row>
    <row r="69" spans="1:9" ht="27" customHeight="1">
      <c r="A69" s="116"/>
      <c r="B69" s="115">
        <v>329</v>
      </c>
      <c r="C69" s="115" t="s">
        <v>30</v>
      </c>
      <c r="D69" s="117"/>
      <c r="E69" s="118">
        <f>SUM(E70,E71)</f>
        <v>22725</v>
      </c>
      <c r="F69" s="118">
        <v>45000</v>
      </c>
      <c r="G69" s="118">
        <f>SUM(G70,G71)</f>
        <v>12962.5</v>
      </c>
      <c r="H69" s="125">
        <f>G69/E69*100</f>
        <v>57.040704070407045</v>
      </c>
      <c r="I69" s="125">
        <f>G69/F69*100</f>
        <v>28.805555555555557</v>
      </c>
    </row>
    <row r="70" spans="1:9" ht="27" customHeight="1">
      <c r="A70" s="120"/>
      <c r="B70" s="120">
        <v>3295</v>
      </c>
      <c r="C70" s="120" t="s">
        <v>55</v>
      </c>
      <c r="D70" s="121">
        <v>53082</v>
      </c>
      <c r="E70" s="119">
        <v>13163</v>
      </c>
      <c r="F70" s="122"/>
      <c r="G70" s="119">
        <v>8087.5</v>
      </c>
      <c r="H70" s="123">
        <f>G70/E70*100</f>
        <v>61.44116082959812</v>
      </c>
      <c r="I70" s="123"/>
    </row>
    <row r="71" spans="1:9" ht="27" customHeight="1">
      <c r="A71" s="120"/>
      <c r="B71" s="120">
        <v>3296</v>
      </c>
      <c r="C71" s="120" t="s">
        <v>250</v>
      </c>
      <c r="D71" s="121">
        <v>53082</v>
      </c>
      <c r="E71" s="119">
        <v>9562</v>
      </c>
      <c r="F71" s="122"/>
      <c r="G71" s="119">
        <v>4875</v>
      </c>
      <c r="H71" s="123">
        <v>0</v>
      </c>
      <c r="I71" s="123"/>
    </row>
    <row r="72" spans="1:9" ht="27" customHeight="1">
      <c r="A72" s="116"/>
      <c r="B72" s="115">
        <v>34</v>
      </c>
      <c r="C72" s="115" t="s">
        <v>168</v>
      </c>
      <c r="D72" s="117"/>
      <c r="E72" s="118">
        <v>6544</v>
      </c>
      <c r="F72" s="118">
        <v>20000</v>
      </c>
      <c r="G72" s="118">
        <v>3376.39</v>
      </c>
      <c r="H72" s="125">
        <v>0</v>
      </c>
      <c r="I72" s="125">
        <f>G72/F72*100</f>
        <v>16.88195</v>
      </c>
    </row>
    <row r="73" spans="1:9" ht="27" customHeight="1">
      <c r="A73" s="116"/>
      <c r="B73" s="115">
        <v>343</v>
      </c>
      <c r="C73" s="115" t="s">
        <v>251</v>
      </c>
      <c r="D73" s="117"/>
      <c r="E73" s="118">
        <v>6544</v>
      </c>
      <c r="F73" s="118">
        <v>20000</v>
      </c>
      <c r="G73" s="118">
        <v>3376.39</v>
      </c>
      <c r="H73" s="125">
        <v>0</v>
      </c>
      <c r="I73" s="125">
        <v>0</v>
      </c>
    </row>
    <row r="74" spans="1:9" ht="27" customHeight="1">
      <c r="A74" s="120"/>
      <c r="B74" s="120">
        <v>3433</v>
      </c>
      <c r="C74" s="120" t="s">
        <v>251</v>
      </c>
      <c r="D74" s="121">
        <v>53082</v>
      </c>
      <c r="E74" s="119">
        <v>6544</v>
      </c>
      <c r="F74" s="122"/>
      <c r="G74" s="119">
        <v>3376.39</v>
      </c>
      <c r="H74" s="123">
        <v>0</v>
      </c>
      <c r="I74" s="123"/>
    </row>
    <row r="75" spans="1:9" ht="27" customHeight="1">
      <c r="A75" s="160">
        <v>2102</v>
      </c>
      <c r="B75" s="161" t="s">
        <v>2</v>
      </c>
      <c r="C75" s="160" t="s">
        <v>252</v>
      </c>
      <c r="D75" s="161"/>
      <c r="E75" s="162">
        <v>36037</v>
      </c>
      <c r="F75" s="162">
        <v>71700</v>
      </c>
      <c r="G75" s="162">
        <f>SUM(G77)</f>
        <v>39342.54</v>
      </c>
      <c r="H75" s="164">
        <f>G75/E75*100</f>
        <v>109.17262813219746</v>
      </c>
      <c r="I75" s="164">
        <f>G75/F75*100</f>
        <v>54.87104602510461</v>
      </c>
    </row>
    <row r="76" spans="1:9" ht="27" customHeight="1">
      <c r="A76" s="115" t="s">
        <v>253</v>
      </c>
      <c r="B76" s="116" t="s">
        <v>3</v>
      </c>
      <c r="C76" s="115" t="s">
        <v>254</v>
      </c>
      <c r="D76" s="117"/>
      <c r="E76" s="118">
        <v>36037</v>
      </c>
      <c r="F76" s="118">
        <v>71700</v>
      </c>
      <c r="G76" s="118">
        <f>SUM(G77)</f>
        <v>39342.54</v>
      </c>
      <c r="H76" s="125">
        <f>G76/E76*100</f>
        <v>109.17262813219746</v>
      </c>
      <c r="I76" s="125">
        <f>G76/F76*100</f>
        <v>54.87104602510461</v>
      </c>
    </row>
    <row r="77" spans="1:9" ht="27" customHeight="1">
      <c r="A77" s="116"/>
      <c r="B77" s="115">
        <v>3</v>
      </c>
      <c r="C77" s="115" t="s">
        <v>167</v>
      </c>
      <c r="D77" s="117"/>
      <c r="E77" s="118">
        <v>36037</v>
      </c>
      <c r="F77" s="124">
        <v>71700</v>
      </c>
      <c r="G77" s="118">
        <f>SUM(G78)</f>
        <v>39342.54</v>
      </c>
      <c r="H77" s="125">
        <f>G77/E77*100</f>
        <v>109.17262813219746</v>
      </c>
      <c r="I77" s="125">
        <f>G77/F77*100</f>
        <v>54.87104602510461</v>
      </c>
    </row>
    <row r="78" spans="1:9" ht="27" customHeight="1">
      <c r="A78" s="116"/>
      <c r="B78" s="115">
        <v>32</v>
      </c>
      <c r="C78" s="115" t="s">
        <v>166</v>
      </c>
      <c r="D78" s="117"/>
      <c r="E78" s="118">
        <f>SUM(E79,E83)</f>
        <v>36037</v>
      </c>
      <c r="F78" s="124">
        <v>71700</v>
      </c>
      <c r="G78" s="118">
        <f>SUM(G79,G81,G83)</f>
        <v>39342.54</v>
      </c>
      <c r="H78" s="125">
        <f>G78/E78*100</f>
        <v>109.17262813219746</v>
      </c>
      <c r="I78" s="125">
        <f>G78/F78*100</f>
        <v>54.87104602510461</v>
      </c>
    </row>
    <row r="79" spans="1:9" ht="27" customHeight="1">
      <c r="A79" s="116"/>
      <c r="B79" s="115">
        <v>322</v>
      </c>
      <c r="C79" s="115" t="s">
        <v>306</v>
      </c>
      <c r="D79" s="117"/>
      <c r="E79" s="118">
        <v>32113</v>
      </c>
      <c r="F79" s="124">
        <v>61000</v>
      </c>
      <c r="G79" s="118">
        <v>30804.54</v>
      </c>
      <c r="H79" s="125">
        <v>0</v>
      </c>
      <c r="I79" s="125">
        <f>G79/F79*100</f>
        <v>50.49924590163934</v>
      </c>
    </row>
    <row r="80" spans="1:9" ht="27" customHeight="1">
      <c r="A80" s="120"/>
      <c r="B80" s="120">
        <v>3223</v>
      </c>
      <c r="C80" s="120" t="s">
        <v>44</v>
      </c>
      <c r="D80" s="121">
        <v>11001</v>
      </c>
      <c r="E80" s="119">
        <v>32113</v>
      </c>
      <c r="F80" s="122"/>
      <c r="G80" s="119">
        <v>30804.54</v>
      </c>
      <c r="H80" s="123">
        <v>0</v>
      </c>
      <c r="I80" s="123"/>
    </row>
    <row r="81" spans="1:9" s="151" customFormat="1" ht="27" customHeight="1">
      <c r="A81" s="115"/>
      <c r="B81" s="115">
        <v>323</v>
      </c>
      <c r="C81" s="115" t="s">
        <v>15</v>
      </c>
      <c r="D81" s="149"/>
      <c r="E81" s="118">
        <v>0</v>
      </c>
      <c r="F81" s="124">
        <v>6400</v>
      </c>
      <c r="G81" s="118">
        <v>6400</v>
      </c>
      <c r="H81" s="123">
        <v>0</v>
      </c>
      <c r="I81" s="125">
        <f>G81/F81*100</f>
        <v>100</v>
      </c>
    </row>
    <row r="82" spans="1:9" ht="27" customHeight="1">
      <c r="A82" s="120"/>
      <c r="B82" s="120">
        <v>3237</v>
      </c>
      <c r="C82" s="120" t="s">
        <v>19</v>
      </c>
      <c r="D82" s="121">
        <v>11001</v>
      </c>
      <c r="E82" s="119">
        <v>0</v>
      </c>
      <c r="F82" s="122"/>
      <c r="G82" s="119">
        <v>6400</v>
      </c>
      <c r="H82" s="123">
        <v>0</v>
      </c>
      <c r="I82" s="123"/>
    </row>
    <row r="83" spans="1:9" ht="27" customHeight="1">
      <c r="A83" s="116"/>
      <c r="B83" s="115">
        <v>329</v>
      </c>
      <c r="C83" s="115" t="s">
        <v>30</v>
      </c>
      <c r="D83" s="117"/>
      <c r="E83" s="118">
        <v>3924</v>
      </c>
      <c r="F83" s="118">
        <v>4300</v>
      </c>
      <c r="G83" s="118">
        <v>2138</v>
      </c>
      <c r="H83" s="125">
        <f>G83/E83*100</f>
        <v>54.48521916411825</v>
      </c>
      <c r="I83" s="125">
        <f>G83/F83*100</f>
        <v>49.72093023255814</v>
      </c>
    </row>
    <row r="84" spans="1:9" ht="27" customHeight="1">
      <c r="A84" s="120"/>
      <c r="B84" s="120">
        <v>3292</v>
      </c>
      <c r="C84" s="120" t="s">
        <v>255</v>
      </c>
      <c r="D84" s="121">
        <v>11001</v>
      </c>
      <c r="E84" s="119">
        <v>3924</v>
      </c>
      <c r="F84" s="122"/>
      <c r="G84" s="119">
        <v>2138</v>
      </c>
      <c r="H84" s="123">
        <f>G84/E84*100</f>
        <v>54.48521916411825</v>
      </c>
      <c r="I84" s="123"/>
    </row>
    <row r="85" spans="1:9" ht="27" customHeight="1">
      <c r="A85" s="160">
        <v>2301</v>
      </c>
      <c r="B85" s="161" t="s">
        <v>2</v>
      </c>
      <c r="C85" s="160" t="s">
        <v>256</v>
      </c>
      <c r="D85" s="161"/>
      <c r="E85" s="162">
        <f>SUM(E86,E100,E131,E145,E154,E161,E166,E171,E187)</f>
        <v>320028</v>
      </c>
      <c r="F85" s="162">
        <f>SUM(F86,F100,F131,F145,F161,F171,F182,F187,F198)</f>
        <v>347729</v>
      </c>
      <c r="G85" s="162">
        <f>SUM(G86,G100,G131,G145,G145,G154,G161,G171,G182,G187,G198)</f>
        <v>193530.87</v>
      </c>
      <c r="H85" s="164">
        <f>G85/E85*100</f>
        <v>60.473105478270654</v>
      </c>
      <c r="I85" s="164">
        <f>G85/F85*100</f>
        <v>55.65566001110059</v>
      </c>
    </row>
    <row r="86" spans="1:9" ht="27" customHeight="1">
      <c r="A86" s="115">
        <v>230104</v>
      </c>
      <c r="B86" s="116" t="s">
        <v>3</v>
      </c>
      <c r="C86" s="115" t="s">
        <v>257</v>
      </c>
      <c r="D86" s="117"/>
      <c r="E86" s="118">
        <v>103987</v>
      </c>
      <c r="F86" s="118">
        <v>90000</v>
      </c>
      <c r="G86" s="124">
        <v>37633.59</v>
      </c>
      <c r="H86" s="125">
        <f>G86/E86*100</f>
        <v>36.19066806427726</v>
      </c>
      <c r="I86" s="125">
        <f>G86/F86*100</f>
        <v>41.815099999999994</v>
      </c>
    </row>
    <row r="87" spans="1:9" ht="27" customHeight="1">
      <c r="A87" s="115"/>
      <c r="B87" s="115">
        <v>3</v>
      </c>
      <c r="C87" s="115" t="s">
        <v>167</v>
      </c>
      <c r="D87" s="117"/>
      <c r="E87" s="118">
        <f>SUM(E88,E95)</f>
        <v>103987</v>
      </c>
      <c r="F87" s="118"/>
      <c r="G87" s="124"/>
      <c r="H87" s="125"/>
      <c r="I87" s="125"/>
    </row>
    <row r="88" spans="1:9" ht="27" customHeight="1">
      <c r="A88" s="116"/>
      <c r="B88" s="115">
        <v>31</v>
      </c>
      <c r="C88" s="115" t="s">
        <v>242</v>
      </c>
      <c r="D88" s="117"/>
      <c r="E88" s="124">
        <f>SUM(E89,E91,E93)</f>
        <v>63661</v>
      </c>
      <c r="F88" s="118">
        <f>F89+F91+F93</f>
        <v>0</v>
      </c>
      <c r="G88" s="118">
        <f>G89+G91+G93</f>
        <v>0</v>
      </c>
      <c r="H88" s="113">
        <f aca="true" t="shared" si="2" ref="H88:H94">G88/E88*100</f>
        <v>0</v>
      </c>
      <c r="I88" s="125">
        <v>0</v>
      </c>
    </row>
    <row r="89" spans="1:9" ht="27" customHeight="1">
      <c r="A89" s="116"/>
      <c r="B89" s="115">
        <v>311</v>
      </c>
      <c r="C89" s="115" t="s">
        <v>243</v>
      </c>
      <c r="D89" s="117"/>
      <c r="E89" s="124">
        <v>52070</v>
      </c>
      <c r="F89" s="118">
        <v>0</v>
      </c>
      <c r="G89" s="118">
        <f>G90</f>
        <v>0</v>
      </c>
      <c r="H89" s="125">
        <f t="shared" si="2"/>
        <v>0</v>
      </c>
      <c r="I89" s="125">
        <v>0</v>
      </c>
    </row>
    <row r="90" spans="1:9" ht="27" customHeight="1">
      <c r="A90" s="120"/>
      <c r="B90" s="120">
        <v>3111</v>
      </c>
      <c r="C90" s="120" t="s">
        <v>267</v>
      </c>
      <c r="D90" s="121">
        <v>51100</v>
      </c>
      <c r="E90" s="122">
        <v>52070</v>
      </c>
      <c r="F90" s="122"/>
      <c r="G90" s="122">
        <v>0</v>
      </c>
      <c r="H90" s="123">
        <f t="shared" si="2"/>
        <v>0</v>
      </c>
      <c r="I90" s="123"/>
    </row>
    <row r="91" spans="1:9" ht="27" customHeight="1">
      <c r="A91" s="116"/>
      <c r="B91" s="115">
        <v>312</v>
      </c>
      <c r="C91" s="115" t="s">
        <v>245</v>
      </c>
      <c r="D91" s="117"/>
      <c r="E91" s="124">
        <v>3000</v>
      </c>
      <c r="F91" s="124">
        <v>0</v>
      </c>
      <c r="G91" s="124">
        <f>G92</f>
        <v>0</v>
      </c>
      <c r="H91" s="125">
        <f t="shared" si="2"/>
        <v>0</v>
      </c>
      <c r="I91" s="125">
        <v>0</v>
      </c>
    </row>
    <row r="92" spans="1:9" ht="27" customHeight="1">
      <c r="A92" s="120"/>
      <c r="B92" s="120">
        <v>3121</v>
      </c>
      <c r="C92" s="120" t="s">
        <v>245</v>
      </c>
      <c r="D92" s="121">
        <v>51100</v>
      </c>
      <c r="E92" s="122">
        <v>3000</v>
      </c>
      <c r="F92" s="122"/>
      <c r="G92" s="122">
        <v>0</v>
      </c>
      <c r="H92" s="123">
        <f t="shared" si="2"/>
        <v>0</v>
      </c>
      <c r="I92" s="123"/>
    </row>
    <row r="93" spans="1:9" ht="27" customHeight="1">
      <c r="A93" s="116"/>
      <c r="B93" s="115">
        <v>313</v>
      </c>
      <c r="C93" s="115" t="s">
        <v>246</v>
      </c>
      <c r="D93" s="117"/>
      <c r="E93" s="124">
        <v>8591</v>
      </c>
      <c r="F93" s="119"/>
      <c r="G93" s="118">
        <f>G94</f>
        <v>0</v>
      </c>
      <c r="H93" s="125">
        <f t="shared" si="2"/>
        <v>0</v>
      </c>
      <c r="I93" s="125">
        <v>0</v>
      </c>
    </row>
    <row r="94" spans="1:9" ht="27" customHeight="1">
      <c r="A94" s="120"/>
      <c r="B94" s="120">
        <v>3132</v>
      </c>
      <c r="C94" s="120" t="s">
        <v>247</v>
      </c>
      <c r="D94" s="121">
        <v>51100</v>
      </c>
      <c r="E94" s="122">
        <v>8591</v>
      </c>
      <c r="F94" s="122"/>
      <c r="G94" s="122">
        <v>0</v>
      </c>
      <c r="H94" s="123">
        <f t="shared" si="2"/>
        <v>0</v>
      </c>
      <c r="I94" s="123"/>
    </row>
    <row r="95" spans="1:9" ht="27" customHeight="1">
      <c r="A95" s="116"/>
      <c r="B95" s="115">
        <v>32</v>
      </c>
      <c r="C95" s="115" t="s">
        <v>166</v>
      </c>
      <c r="D95" s="117"/>
      <c r="E95" s="118">
        <f>SUM(E96,E98)</f>
        <v>40326</v>
      </c>
      <c r="F95" s="124">
        <v>90000</v>
      </c>
      <c r="G95" s="124">
        <v>37633.59</v>
      </c>
      <c r="H95" s="125">
        <f>G95/E95*100</f>
        <v>93.32338937658086</v>
      </c>
      <c r="I95" s="125">
        <f>G95/F95*100</f>
        <v>41.815099999999994</v>
      </c>
    </row>
    <row r="96" spans="1:9" ht="27" customHeight="1">
      <c r="A96" s="116"/>
      <c r="B96" s="115">
        <v>321</v>
      </c>
      <c r="C96" s="115" t="s">
        <v>6</v>
      </c>
      <c r="D96" s="117"/>
      <c r="E96" s="118">
        <v>4889</v>
      </c>
      <c r="F96" s="124"/>
      <c r="G96" s="124"/>
      <c r="H96" s="125"/>
      <c r="I96" s="125"/>
    </row>
    <row r="97" spans="1:9" ht="27" customHeight="1">
      <c r="A97" s="120"/>
      <c r="B97" s="120">
        <v>3212</v>
      </c>
      <c r="C97" s="120" t="s">
        <v>249</v>
      </c>
      <c r="D97" s="121">
        <v>51100</v>
      </c>
      <c r="E97" s="122">
        <v>4889</v>
      </c>
      <c r="F97" s="122">
        <v>0</v>
      </c>
      <c r="G97" s="122">
        <v>0</v>
      </c>
      <c r="H97" s="123">
        <f aca="true" t="shared" si="3" ref="H97:H110">G97/E97*100</f>
        <v>0</v>
      </c>
      <c r="I97" s="123"/>
    </row>
    <row r="98" spans="1:9" ht="27" customHeight="1">
      <c r="A98" s="116"/>
      <c r="B98" s="115">
        <v>323</v>
      </c>
      <c r="C98" s="115" t="s">
        <v>6</v>
      </c>
      <c r="D98" s="117"/>
      <c r="E98" s="118">
        <v>35437</v>
      </c>
      <c r="F98" s="124">
        <v>90000</v>
      </c>
      <c r="G98" s="124">
        <v>37633.59</v>
      </c>
      <c r="H98" s="125">
        <f t="shared" si="3"/>
        <v>106.19857775771086</v>
      </c>
      <c r="I98" s="125">
        <f>G98/F98*100</f>
        <v>41.815099999999994</v>
      </c>
    </row>
    <row r="99" spans="1:9" ht="27" customHeight="1">
      <c r="A99" s="120"/>
      <c r="B99" s="120">
        <v>3237</v>
      </c>
      <c r="C99" s="120" t="s">
        <v>19</v>
      </c>
      <c r="D99" s="121">
        <v>11001</v>
      </c>
      <c r="E99" s="119">
        <v>35437</v>
      </c>
      <c r="F99" s="122"/>
      <c r="G99" s="122">
        <v>37633.59</v>
      </c>
      <c r="H99" s="123">
        <f t="shared" si="3"/>
        <v>106.19857775771086</v>
      </c>
      <c r="I99" s="123"/>
    </row>
    <row r="100" spans="1:9" ht="27" customHeight="1">
      <c r="A100" s="115">
        <v>230106</v>
      </c>
      <c r="B100" s="116" t="s">
        <v>3</v>
      </c>
      <c r="C100" s="115" t="s">
        <v>258</v>
      </c>
      <c r="D100" s="117"/>
      <c r="E100" s="118">
        <f>SUM(E101,E127)</f>
        <v>4668</v>
      </c>
      <c r="F100" s="118">
        <v>20700</v>
      </c>
      <c r="G100" s="124">
        <f>SUM(G101,G127)</f>
        <v>21834.23</v>
      </c>
      <c r="H100" s="125">
        <f t="shared" si="3"/>
        <v>467.74271636675235</v>
      </c>
      <c r="I100" s="125">
        <f>G100/F100*100</f>
        <v>105.47937198067632</v>
      </c>
    </row>
    <row r="101" spans="1:9" ht="27" customHeight="1">
      <c r="A101" s="116"/>
      <c r="B101" s="115">
        <v>3</v>
      </c>
      <c r="C101" s="115" t="s">
        <v>167</v>
      </c>
      <c r="D101" s="117"/>
      <c r="E101" s="118">
        <f>SUM(E102,E124)</f>
        <v>4613</v>
      </c>
      <c r="F101" s="118">
        <v>20600</v>
      </c>
      <c r="G101" s="124">
        <f>SUM(G102,G124)</f>
        <v>21834.23</v>
      </c>
      <c r="H101" s="125">
        <f t="shared" si="3"/>
        <v>473.31953175807496</v>
      </c>
      <c r="I101" s="125">
        <f>G101/F101*100</f>
        <v>105.99140776699029</v>
      </c>
    </row>
    <row r="102" spans="1:9" ht="27" customHeight="1">
      <c r="A102" s="116"/>
      <c r="B102" s="115">
        <v>32</v>
      </c>
      <c r="C102" s="115" t="s">
        <v>166</v>
      </c>
      <c r="D102" s="117"/>
      <c r="E102" s="118">
        <f>SUM(E103,E107)</f>
        <v>3917</v>
      </c>
      <c r="F102" s="118">
        <v>20500</v>
      </c>
      <c r="G102" s="124">
        <f>SUM(G103,G107,G113,G121)</f>
        <v>21097.59</v>
      </c>
      <c r="H102" s="125">
        <f t="shared" si="3"/>
        <v>538.6160326780699</v>
      </c>
      <c r="I102" s="125">
        <f>G102/F102*100</f>
        <v>102.91507317073172</v>
      </c>
    </row>
    <row r="103" spans="1:9" ht="27" customHeight="1">
      <c r="A103" s="116"/>
      <c r="B103" s="115">
        <v>321</v>
      </c>
      <c r="C103" s="115" t="s">
        <v>6</v>
      </c>
      <c r="D103" s="117"/>
      <c r="E103" s="118">
        <v>0</v>
      </c>
      <c r="F103" s="118">
        <v>250</v>
      </c>
      <c r="G103" s="124">
        <v>0</v>
      </c>
      <c r="H103" s="125">
        <v>0</v>
      </c>
      <c r="I103" s="125">
        <f>G103/F103*100</f>
        <v>0</v>
      </c>
    </row>
    <row r="104" spans="1:9" ht="27" customHeight="1">
      <c r="A104" s="152"/>
      <c r="B104" s="120">
        <v>3211</v>
      </c>
      <c r="C104" s="120" t="s">
        <v>9</v>
      </c>
      <c r="D104" s="121">
        <v>47300</v>
      </c>
      <c r="E104" s="119">
        <v>0</v>
      </c>
      <c r="F104" s="119"/>
      <c r="G104" s="122">
        <v>0</v>
      </c>
      <c r="H104" s="123">
        <v>0</v>
      </c>
      <c r="I104" s="123"/>
    </row>
    <row r="105" spans="1:9" ht="27" customHeight="1">
      <c r="A105" s="152"/>
      <c r="B105" s="120">
        <v>3213</v>
      </c>
      <c r="C105" s="120" t="s">
        <v>36</v>
      </c>
      <c r="D105" s="121">
        <v>47300</v>
      </c>
      <c r="E105" s="119">
        <v>0</v>
      </c>
      <c r="F105" s="119"/>
      <c r="G105" s="122">
        <v>0</v>
      </c>
      <c r="H105" s="123">
        <v>0</v>
      </c>
      <c r="I105" s="123"/>
    </row>
    <row r="106" spans="1:9" ht="27" customHeight="1">
      <c r="A106" s="152"/>
      <c r="B106" s="120">
        <v>3214</v>
      </c>
      <c r="C106" s="120" t="s">
        <v>320</v>
      </c>
      <c r="D106" s="121">
        <v>47300</v>
      </c>
      <c r="E106" s="119">
        <v>0</v>
      </c>
      <c r="F106" s="119"/>
      <c r="G106" s="122">
        <v>0</v>
      </c>
      <c r="H106" s="123">
        <v>0</v>
      </c>
      <c r="I106" s="123"/>
    </row>
    <row r="107" spans="1:9" s="151" customFormat="1" ht="27" customHeight="1">
      <c r="A107" s="116"/>
      <c r="B107" s="115" t="s">
        <v>37</v>
      </c>
      <c r="C107" s="115" t="s">
        <v>38</v>
      </c>
      <c r="D107" s="117"/>
      <c r="E107" s="118">
        <f>SUM(E108:E112)</f>
        <v>3917</v>
      </c>
      <c r="F107" s="124">
        <v>19550</v>
      </c>
      <c r="G107" s="124">
        <f>SUM(G108:G112)</f>
        <v>14388.5</v>
      </c>
      <c r="H107" s="125">
        <f t="shared" si="3"/>
        <v>367.3346949195813</v>
      </c>
      <c r="I107" s="125">
        <f>G107/F107*100</f>
        <v>73.59846547314578</v>
      </c>
    </row>
    <row r="108" spans="1:9" ht="27" customHeight="1">
      <c r="A108" s="120"/>
      <c r="B108" s="120" t="s">
        <v>46</v>
      </c>
      <c r="C108" s="120" t="s">
        <v>47</v>
      </c>
      <c r="D108" s="121">
        <v>47300</v>
      </c>
      <c r="E108" s="119">
        <v>0</v>
      </c>
      <c r="F108" s="122"/>
      <c r="G108" s="122">
        <v>5321.76</v>
      </c>
      <c r="H108" s="123">
        <v>0</v>
      </c>
      <c r="I108" s="125"/>
    </row>
    <row r="109" spans="1:9" ht="27" customHeight="1">
      <c r="A109" s="120"/>
      <c r="B109" s="120">
        <v>3222</v>
      </c>
      <c r="C109" s="120" t="s">
        <v>58</v>
      </c>
      <c r="D109" s="121">
        <v>47300</v>
      </c>
      <c r="E109" s="119">
        <v>2731</v>
      </c>
      <c r="F109" s="122"/>
      <c r="G109" s="122">
        <v>8425.91</v>
      </c>
      <c r="H109" s="123">
        <f t="shared" si="3"/>
        <v>308.52837788355913</v>
      </c>
      <c r="I109" s="125"/>
    </row>
    <row r="110" spans="1:9" ht="27" customHeight="1">
      <c r="A110" s="120"/>
      <c r="B110" s="120">
        <v>3222</v>
      </c>
      <c r="C110" s="120" t="s">
        <v>58</v>
      </c>
      <c r="D110" s="121">
        <v>55254</v>
      </c>
      <c r="E110" s="119">
        <v>871</v>
      </c>
      <c r="F110" s="122"/>
      <c r="G110" s="122">
        <v>640.8</v>
      </c>
      <c r="H110" s="123">
        <f t="shared" si="3"/>
        <v>73.57060849598163</v>
      </c>
      <c r="I110" s="125"/>
    </row>
    <row r="111" spans="1:9" ht="27" customHeight="1">
      <c r="A111" s="120"/>
      <c r="B111" s="120">
        <v>3222</v>
      </c>
      <c r="C111" s="120" t="s">
        <v>58</v>
      </c>
      <c r="D111" s="121">
        <v>55263</v>
      </c>
      <c r="E111" s="119">
        <v>315</v>
      </c>
      <c r="F111" s="122"/>
      <c r="G111" s="122"/>
      <c r="H111" s="123"/>
      <c r="I111" s="125"/>
    </row>
    <row r="112" spans="1:9" ht="27" customHeight="1">
      <c r="A112" s="120"/>
      <c r="B112" s="120">
        <v>3223</v>
      </c>
      <c r="C112" s="120" t="s">
        <v>44</v>
      </c>
      <c r="D112" s="121">
        <v>47300</v>
      </c>
      <c r="E112" s="119">
        <v>0</v>
      </c>
      <c r="F112" s="122"/>
      <c r="G112" s="122">
        <v>0.03</v>
      </c>
      <c r="H112" s="123">
        <v>0</v>
      </c>
      <c r="I112" s="125"/>
    </row>
    <row r="113" spans="1:9" ht="27" customHeight="1">
      <c r="A113" s="116"/>
      <c r="B113" s="115" t="s">
        <v>14</v>
      </c>
      <c r="C113" s="115" t="s">
        <v>15</v>
      </c>
      <c r="D113" s="117"/>
      <c r="E113" s="118">
        <v>0</v>
      </c>
      <c r="F113" s="124">
        <v>450</v>
      </c>
      <c r="G113" s="124">
        <f>SUM(G114:G120)</f>
        <v>6709.09</v>
      </c>
      <c r="H113" s="125">
        <v>0</v>
      </c>
      <c r="I113" s="125">
        <f>G113/F113*100</f>
        <v>1490.908888888889</v>
      </c>
    </row>
    <row r="114" spans="1:9" ht="27" customHeight="1">
      <c r="A114" s="152"/>
      <c r="B114" s="120">
        <v>3231</v>
      </c>
      <c r="C114" s="120" t="s">
        <v>53</v>
      </c>
      <c r="D114" s="121">
        <v>47300</v>
      </c>
      <c r="E114" s="119">
        <v>0</v>
      </c>
      <c r="F114" s="122"/>
      <c r="G114" s="122">
        <v>0</v>
      </c>
      <c r="H114" s="123">
        <v>0</v>
      </c>
      <c r="I114" s="123"/>
    </row>
    <row r="115" spans="1:9" ht="27" customHeight="1">
      <c r="A115" s="120"/>
      <c r="B115" s="120" t="s">
        <v>22</v>
      </c>
      <c r="C115" s="120" t="s">
        <v>23</v>
      </c>
      <c r="D115" s="121">
        <v>47300</v>
      </c>
      <c r="E115" s="119">
        <v>0</v>
      </c>
      <c r="F115" s="122"/>
      <c r="G115" s="122">
        <v>0</v>
      </c>
      <c r="H115" s="123">
        <v>0</v>
      </c>
      <c r="I115" s="123"/>
    </row>
    <row r="116" spans="1:9" ht="27" customHeight="1">
      <c r="A116" s="120"/>
      <c r="B116" s="120">
        <v>3233</v>
      </c>
      <c r="C116" s="120" t="s">
        <v>45</v>
      </c>
      <c r="D116" s="121">
        <v>47300</v>
      </c>
      <c r="E116" s="119">
        <v>0</v>
      </c>
      <c r="F116" s="122"/>
      <c r="G116" s="122">
        <v>5106</v>
      </c>
      <c r="H116" s="123">
        <v>0</v>
      </c>
      <c r="I116" s="123"/>
    </row>
    <row r="117" spans="1:9" ht="27" customHeight="1">
      <c r="A117" s="120"/>
      <c r="B117" s="120">
        <v>3234</v>
      </c>
      <c r="C117" s="120" t="s">
        <v>54</v>
      </c>
      <c r="D117" s="121">
        <v>47300</v>
      </c>
      <c r="E117" s="119">
        <v>0</v>
      </c>
      <c r="F117" s="122"/>
      <c r="G117" s="122">
        <v>1603.09</v>
      </c>
      <c r="H117" s="123">
        <v>0</v>
      </c>
      <c r="I117" s="123"/>
    </row>
    <row r="118" spans="1:9" ht="27" customHeight="1">
      <c r="A118" s="120"/>
      <c r="B118" s="120" t="s">
        <v>42</v>
      </c>
      <c r="C118" s="120" t="s">
        <v>59</v>
      </c>
      <c r="D118" s="121">
        <v>47300</v>
      </c>
      <c r="E118" s="119">
        <v>0</v>
      </c>
      <c r="F118" s="122"/>
      <c r="G118" s="122">
        <v>0</v>
      </c>
      <c r="H118" s="123">
        <v>0</v>
      </c>
      <c r="I118" s="123"/>
    </row>
    <row r="119" spans="1:9" ht="27" customHeight="1">
      <c r="A119" s="120"/>
      <c r="B119" s="120">
        <v>3237</v>
      </c>
      <c r="C119" s="120" t="s">
        <v>19</v>
      </c>
      <c r="D119" s="121">
        <v>47300</v>
      </c>
      <c r="E119" s="119">
        <v>0</v>
      </c>
      <c r="F119" s="122"/>
      <c r="G119" s="122"/>
      <c r="H119" s="123">
        <v>0</v>
      </c>
      <c r="I119" s="123"/>
    </row>
    <row r="120" spans="1:9" ht="27" customHeight="1">
      <c r="A120" s="120"/>
      <c r="B120" s="120">
        <v>3238</v>
      </c>
      <c r="C120" s="120" t="s">
        <v>29</v>
      </c>
      <c r="D120" s="121">
        <v>47300</v>
      </c>
      <c r="E120" s="119">
        <v>0</v>
      </c>
      <c r="F120" s="122"/>
      <c r="G120" s="122"/>
      <c r="H120" s="123">
        <v>0</v>
      </c>
      <c r="I120" s="123"/>
    </row>
    <row r="121" spans="1:9" ht="27" customHeight="1">
      <c r="A121" s="116"/>
      <c r="B121" s="115" t="s">
        <v>10</v>
      </c>
      <c r="C121" s="115" t="s">
        <v>11</v>
      </c>
      <c r="D121" s="117"/>
      <c r="E121" s="118">
        <v>0</v>
      </c>
      <c r="F121" s="122">
        <v>250</v>
      </c>
      <c r="G121" s="124">
        <v>0</v>
      </c>
      <c r="H121" s="125">
        <v>0</v>
      </c>
      <c r="I121" s="125">
        <f>G121/F121*100</f>
        <v>0</v>
      </c>
    </row>
    <row r="122" spans="1:9" ht="27" customHeight="1">
      <c r="A122" s="152"/>
      <c r="B122" s="120">
        <v>3293</v>
      </c>
      <c r="C122" s="120" t="s">
        <v>237</v>
      </c>
      <c r="D122" s="121">
        <v>47300</v>
      </c>
      <c r="E122" s="119">
        <v>0</v>
      </c>
      <c r="F122" s="122"/>
      <c r="G122" s="122">
        <v>0</v>
      </c>
      <c r="H122" s="123">
        <v>0</v>
      </c>
      <c r="I122" s="125"/>
    </row>
    <row r="123" spans="1:9" ht="27" customHeight="1">
      <c r="A123" s="120"/>
      <c r="B123" s="120" t="s">
        <v>17</v>
      </c>
      <c r="C123" s="120" t="s">
        <v>30</v>
      </c>
      <c r="D123" s="121">
        <v>47300</v>
      </c>
      <c r="E123" s="119">
        <v>0</v>
      </c>
      <c r="F123" s="122"/>
      <c r="G123" s="122">
        <v>0</v>
      </c>
      <c r="H123" s="123">
        <v>0</v>
      </c>
      <c r="I123" s="123"/>
    </row>
    <row r="124" spans="1:9" s="151" customFormat="1" ht="27" customHeight="1">
      <c r="A124" s="115"/>
      <c r="B124" s="115">
        <v>34</v>
      </c>
      <c r="C124" s="115" t="s">
        <v>168</v>
      </c>
      <c r="D124" s="149"/>
      <c r="E124" s="118">
        <v>696</v>
      </c>
      <c r="F124" s="124">
        <v>100</v>
      </c>
      <c r="G124" s="124">
        <v>736.64</v>
      </c>
      <c r="H124" s="125">
        <f>G124/E124*10</f>
        <v>10.583908045977012</v>
      </c>
      <c r="I124" s="125">
        <f>G124/F124*10</f>
        <v>73.664</v>
      </c>
    </row>
    <row r="125" spans="1:9" s="151" customFormat="1" ht="27" customHeight="1">
      <c r="A125" s="115"/>
      <c r="B125" s="115">
        <v>343</v>
      </c>
      <c r="C125" s="115" t="s">
        <v>32</v>
      </c>
      <c r="D125" s="149"/>
      <c r="E125" s="118">
        <v>696</v>
      </c>
      <c r="F125" s="122">
        <v>100</v>
      </c>
      <c r="G125" s="124">
        <v>0</v>
      </c>
      <c r="H125" s="123">
        <f aca="true" t="shared" si="4" ref="H125:H134">G125/E125*100</f>
        <v>0</v>
      </c>
      <c r="I125" s="125">
        <f>G125/F125*100</f>
        <v>0</v>
      </c>
    </row>
    <row r="126" spans="1:9" ht="27" customHeight="1">
      <c r="A126" s="120"/>
      <c r="B126" s="120">
        <v>3431</v>
      </c>
      <c r="C126" s="120" t="s">
        <v>34</v>
      </c>
      <c r="D126" s="121">
        <v>47300</v>
      </c>
      <c r="E126" s="119">
        <v>696</v>
      </c>
      <c r="F126" s="122"/>
      <c r="G126" s="122">
        <v>736.64</v>
      </c>
      <c r="H126" s="123">
        <f t="shared" si="4"/>
        <v>105.8390804597701</v>
      </c>
      <c r="I126" s="125"/>
    </row>
    <row r="127" spans="1:9" s="151" customFormat="1" ht="27" customHeight="1">
      <c r="A127" s="115"/>
      <c r="B127" s="115">
        <v>4</v>
      </c>
      <c r="C127" s="115" t="s">
        <v>171</v>
      </c>
      <c r="D127" s="149"/>
      <c r="E127" s="118">
        <v>55</v>
      </c>
      <c r="F127" s="124">
        <v>100</v>
      </c>
      <c r="G127" s="124">
        <v>0</v>
      </c>
      <c r="H127" s="125">
        <f t="shared" si="4"/>
        <v>0</v>
      </c>
      <c r="I127" s="125">
        <f>G127/F127*100</f>
        <v>0</v>
      </c>
    </row>
    <row r="128" spans="1:9" s="151" customFormat="1" ht="27" customHeight="1">
      <c r="A128" s="115"/>
      <c r="B128" s="115">
        <v>42</v>
      </c>
      <c r="C128" s="115" t="s">
        <v>321</v>
      </c>
      <c r="D128" s="149"/>
      <c r="E128" s="118">
        <v>55</v>
      </c>
      <c r="F128" s="124">
        <v>100</v>
      </c>
      <c r="G128" s="124">
        <v>0</v>
      </c>
      <c r="H128" s="125">
        <f t="shared" si="4"/>
        <v>0</v>
      </c>
      <c r="I128" s="125">
        <f>G128/F128*100</f>
        <v>0</v>
      </c>
    </row>
    <row r="129" spans="1:9" s="151" customFormat="1" ht="27" customHeight="1">
      <c r="A129" s="115"/>
      <c r="B129" s="115">
        <v>424</v>
      </c>
      <c r="C129" s="115" t="s">
        <v>62</v>
      </c>
      <c r="D129" s="149"/>
      <c r="E129" s="118">
        <v>55</v>
      </c>
      <c r="F129" s="122">
        <v>100</v>
      </c>
      <c r="G129" s="124">
        <v>0</v>
      </c>
      <c r="H129" s="125">
        <f t="shared" si="4"/>
        <v>0</v>
      </c>
      <c r="I129" s="125">
        <f>G129/F129*100</f>
        <v>0</v>
      </c>
    </row>
    <row r="130" spans="1:9" ht="27" customHeight="1">
      <c r="A130" s="120"/>
      <c r="B130" s="120">
        <v>4241</v>
      </c>
      <c r="C130" s="120" t="s">
        <v>64</v>
      </c>
      <c r="D130" s="121"/>
      <c r="E130" s="119">
        <v>55</v>
      </c>
      <c r="F130" s="122"/>
      <c r="G130" s="122">
        <v>0</v>
      </c>
      <c r="H130" s="123">
        <f t="shared" si="4"/>
        <v>0</v>
      </c>
      <c r="I130" s="123"/>
    </row>
    <row r="131" spans="1:9" ht="27" customHeight="1">
      <c r="A131" s="115" t="s">
        <v>259</v>
      </c>
      <c r="B131" s="116" t="s">
        <v>3</v>
      </c>
      <c r="C131" s="115" t="s">
        <v>260</v>
      </c>
      <c r="D131" s="117"/>
      <c r="E131" s="118">
        <v>54581</v>
      </c>
      <c r="F131" s="124">
        <v>50000</v>
      </c>
      <c r="G131" s="124">
        <f>SUM(G132)</f>
        <v>31609.58</v>
      </c>
      <c r="H131" s="125">
        <f t="shared" si="4"/>
        <v>57.9131565929536</v>
      </c>
      <c r="I131" s="125">
        <f>G131/F131*100</f>
        <v>63.21916000000001</v>
      </c>
    </row>
    <row r="132" spans="1:9" ht="27" customHeight="1">
      <c r="A132" s="116"/>
      <c r="B132" s="115">
        <v>3</v>
      </c>
      <c r="C132" s="115" t="s">
        <v>167</v>
      </c>
      <c r="D132" s="117"/>
      <c r="E132" s="118">
        <f>SUM(E133,E140)</f>
        <v>54581</v>
      </c>
      <c r="F132" s="124">
        <v>50000</v>
      </c>
      <c r="G132" s="124">
        <f>SUM(G133,G140)</f>
        <v>31609.58</v>
      </c>
      <c r="H132" s="113">
        <f t="shared" si="4"/>
        <v>57.9131565929536</v>
      </c>
      <c r="I132" s="113">
        <f>G132/F132*100</f>
        <v>63.21916000000001</v>
      </c>
    </row>
    <row r="133" spans="1:9" ht="27" customHeight="1">
      <c r="A133" s="116"/>
      <c r="B133" s="115">
        <v>31</v>
      </c>
      <c r="C133" s="115" t="s">
        <v>242</v>
      </c>
      <c r="D133" s="117"/>
      <c r="E133" s="118">
        <f>SUM(E134,E136,E138)</f>
        <v>51352</v>
      </c>
      <c r="F133" s="124">
        <v>46935</v>
      </c>
      <c r="G133" s="124">
        <f>SUM(G134,G136,G138)</f>
        <v>30483.480000000003</v>
      </c>
      <c r="H133" s="113">
        <f t="shared" si="4"/>
        <v>59.36181648231812</v>
      </c>
      <c r="I133" s="113">
        <f>G133/F133*100</f>
        <v>64.94829018855866</v>
      </c>
    </row>
    <row r="134" spans="1:9" ht="27" customHeight="1">
      <c r="A134" s="116"/>
      <c r="B134" s="115">
        <v>311</v>
      </c>
      <c r="C134" s="115" t="s">
        <v>243</v>
      </c>
      <c r="D134" s="117"/>
      <c r="E134" s="118">
        <v>40474</v>
      </c>
      <c r="F134" s="124">
        <v>39000</v>
      </c>
      <c r="G134" s="124">
        <v>26166.08</v>
      </c>
      <c r="H134" s="125">
        <f t="shared" si="4"/>
        <v>64.64910806937787</v>
      </c>
      <c r="I134" s="125">
        <f>G134/F134*100</f>
        <v>67.09251282051282</v>
      </c>
    </row>
    <row r="135" spans="1:9" ht="27" customHeight="1">
      <c r="A135" s="120"/>
      <c r="B135" s="120">
        <v>3111</v>
      </c>
      <c r="C135" s="120" t="s">
        <v>243</v>
      </c>
      <c r="D135" s="121">
        <v>55254</v>
      </c>
      <c r="E135" s="119">
        <v>40474</v>
      </c>
      <c r="F135" s="122"/>
      <c r="G135" s="122">
        <v>26166.08</v>
      </c>
      <c r="H135" s="123">
        <f>G135/E135*100</f>
        <v>64.64910806937787</v>
      </c>
      <c r="I135" s="123"/>
    </row>
    <row r="136" spans="1:9" s="151" customFormat="1" ht="27" customHeight="1">
      <c r="A136" s="116"/>
      <c r="B136" s="115">
        <v>312</v>
      </c>
      <c r="C136" s="115" t="s">
        <v>245</v>
      </c>
      <c r="D136" s="117"/>
      <c r="E136" s="118">
        <v>4200</v>
      </c>
      <c r="F136" s="124">
        <v>1500</v>
      </c>
      <c r="G136" s="124">
        <v>0</v>
      </c>
      <c r="H136" s="125">
        <f>G136/E136*100</f>
        <v>0</v>
      </c>
      <c r="I136" s="125">
        <f>G136/F136*100</f>
        <v>0</v>
      </c>
    </row>
    <row r="137" spans="1:9" ht="27" customHeight="1">
      <c r="A137" s="120"/>
      <c r="B137" s="120">
        <v>3121</v>
      </c>
      <c r="C137" s="120" t="s">
        <v>245</v>
      </c>
      <c r="D137" s="121">
        <v>55254</v>
      </c>
      <c r="E137" s="119">
        <v>4200</v>
      </c>
      <c r="F137" s="122"/>
      <c r="G137" s="122">
        <v>0</v>
      </c>
      <c r="H137" s="123">
        <f>G137/E137*100</f>
        <v>0</v>
      </c>
      <c r="I137" s="123"/>
    </row>
    <row r="138" spans="1:9" s="151" customFormat="1" ht="27" customHeight="1">
      <c r="A138" s="116"/>
      <c r="B138" s="115">
        <v>313</v>
      </c>
      <c r="C138" s="115" t="s">
        <v>246</v>
      </c>
      <c r="D138" s="117"/>
      <c r="E138" s="118">
        <v>6678</v>
      </c>
      <c r="F138" s="124">
        <v>6435</v>
      </c>
      <c r="G138" s="124">
        <v>4317.4</v>
      </c>
      <c r="H138" s="125">
        <f>G138/E138*100</f>
        <v>64.65109314165917</v>
      </c>
      <c r="I138" s="125">
        <f>G138/F138*100</f>
        <v>67.09246309246308</v>
      </c>
    </row>
    <row r="139" spans="1:9" ht="27" customHeight="1">
      <c r="A139" s="120"/>
      <c r="B139" s="120">
        <v>3132</v>
      </c>
      <c r="C139" s="120" t="s">
        <v>247</v>
      </c>
      <c r="D139" s="121">
        <v>55254</v>
      </c>
      <c r="E139" s="119">
        <v>6678</v>
      </c>
      <c r="F139" s="122"/>
      <c r="G139" s="122">
        <v>4317.4</v>
      </c>
      <c r="H139" s="123">
        <v>0</v>
      </c>
      <c r="I139" s="123"/>
    </row>
    <row r="140" spans="1:9" s="151" customFormat="1" ht="27" customHeight="1">
      <c r="A140" s="116"/>
      <c r="B140" s="115">
        <v>32</v>
      </c>
      <c r="C140" s="115" t="s">
        <v>166</v>
      </c>
      <c r="D140" s="117"/>
      <c r="E140" s="118">
        <f>SUM(E141,E143)</f>
        <v>3229</v>
      </c>
      <c r="F140" s="118">
        <v>3065</v>
      </c>
      <c r="G140" s="124">
        <f>SUM(G141,G143)</f>
        <v>1126.1</v>
      </c>
      <c r="H140" s="125">
        <f>G140/E140*100</f>
        <v>34.874574171570146</v>
      </c>
      <c r="I140" s="125">
        <f>G140/F140*100</f>
        <v>36.74061990212071</v>
      </c>
    </row>
    <row r="141" spans="1:9" s="151" customFormat="1" ht="27" customHeight="1">
      <c r="A141" s="116"/>
      <c r="B141" s="115">
        <v>321</v>
      </c>
      <c r="C141" s="115" t="s">
        <v>6</v>
      </c>
      <c r="D141" s="117"/>
      <c r="E141" s="118">
        <v>3112</v>
      </c>
      <c r="F141" s="118">
        <v>2565</v>
      </c>
      <c r="G141" s="124">
        <v>1025.3</v>
      </c>
      <c r="H141" s="125">
        <f>G141/E141*100</f>
        <v>32.946658097686374</v>
      </c>
      <c r="I141" s="125">
        <f>G141/F141*100</f>
        <v>39.97270955165692</v>
      </c>
    </row>
    <row r="142" spans="1:9" ht="27" customHeight="1">
      <c r="A142" s="120"/>
      <c r="B142" s="120">
        <v>3212</v>
      </c>
      <c r="C142" s="120" t="s">
        <v>249</v>
      </c>
      <c r="D142" s="121">
        <v>55254</v>
      </c>
      <c r="E142" s="119">
        <v>3112</v>
      </c>
      <c r="F142" s="119"/>
      <c r="G142" s="122">
        <v>1025.3</v>
      </c>
      <c r="H142" s="123">
        <v>0</v>
      </c>
      <c r="I142" s="125"/>
    </row>
    <row r="143" spans="1:9" s="151" customFormat="1" ht="27" customHeight="1">
      <c r="A143" s="115"/>
      <c r="B143" s="115">
        <v>322</v>
      </c>
      <c r="C143" s="115" t="s">
        <v>306</v>
      </c>
      <c r="D143" s="149"/>
      <c r="E143" s="118">
        <v>117</v>
      </c>
      <c r="F143" s="118">
        <v>500</v>
      </c>
      <c r="G143" s="124">
        <v>100.8</v>
      </c>
      <c r="H143" s="125">
        <v>0</v>
      </c>
      <c r="I143" s="125">
        <f>G143/F143*100</f>
        <v>20.16</v>
      </c>
    </row>
    <row r="144" spans="1:9" ht="27" customHeight="1">
      <c r="A144" s="120"/>
      <c r="B144" s="120">
        <v>3222</v>
      </c>
      <c r="C144" s="120" t="s">
        <v>58</v>
      </c>
      <c r="D144" s="121">
        <v>55254</v>
      </c>
      <c r="E144" s="119">
        <v>117</v>
      </c>
      <c r="F144" s="119"/>
      <c r="G144" s="122">
        <v>100.8</v>
      </c>
      <c r="H144" s="123">
        <v>0</v>
      </c>
      <c r="I144" s="123"/>
    </row>
    <row r="145" spans="1:9" ht="27" customHeight="1">
      <c r="A145" s="115" t="s">
        <v>261</v>
      </c>
      <c r="B145" s="116" t="s">
        <v>3</v>
      </c>
      <c r="C145" s="115" t="s">
        <v>262</v>
      </c>
      <c r="D145" s="117"/>
      <c r="E145" s="118">
        <v>11953</v>
      </c>
      <c r="F145" s="118">
        <v>12000</v>
      </c>
      <c r="G145" s="124">
        <v>0</v>
      </c>
      <c r="H145" s="113">
        <f aca="true" t="shared" si="5" ref="H145:H155">G145/E145*100</f>
        <v>0</v>
      </c>
      <c r="I145" s="113">
        <f>G145/F145*100</f>
        <v>0</v>
      </c>
    </row>
    <row r="146" spans="1:9" ht="27" customHeight="1">
      <c r="A146" s="116"/>
      <c r="B146" s="115">
        <v>3</v>
      </c>
      <c r="C146" s="115" t="s">
        <v>167</v>
      </c>
      <c r="D146" s="117"/>
      <c r="E146" s="118">
        <v>6452</v>
      </c>
      <c r="F146" s="118">
        <v>5000</v>
      </c>
      <c r="G146" s="124">
        <v>0</v>
      </c>
      <c r="H146" s="113">
        <f t="shared" si="5"/>
        <v>0</v>
      </c>
      <c r="I146" s="113">
        <f>G146/F146*100</f>
        <v>0</v>
      </c>
    </row>
    <row r="147" spans="1:9" ht="27" customHeight="1">
      <c r="A147" s="116"/>
      <c r="B147" s="115">
        <v>32</v>
      </c>
      <c r="C147" s="115" t="s">
        <v>166</v>
      </c>
      <c r="D147" s="117"/>
      <c r="E147" s="118">
        <v>6452</v>
      </c>
      <c r="F147" s="118">
        <v>5000</v>
      </c>
      <c r="G147" s="124">
        <v>0</v>
      </c>
      <c r="H147" s="113">
        <f t="shared" si="5"/>
        <v>0</v>
      </c>
      <c r="I147" s="113">
        <f>G147/F147*100</f>
        <v>0</v>
      </c>
    </row>
    <row r="148" spans="1:9" ht="27" customHeight="1">
      <c r="A148" s="116"/>
      <c r="B148" s="115">
        <v>322</v>
      </c>
      <c r="C148" s="115" t="s">
        <v>322</v>
      </c>
      <c r="D148" s="117"/>
      <c r="E148" s="118">
        <v>6452</v>
      </c>
      <c r="F148" s="122">
        <v>5000</v>
      </c>
      <c r="G148" s="124">
        <v>0</v>
      </c>
      <c r="H148" s="125">
        <f t="shared" si="5"/>
        <v>0</v>
      </c>
      <c r="I148" s="125">
        <f>G148/F148*100</f>
        <v>0</v>
      </c>
    </row>
    <row r="149" spans="1:9" ht="27" customHeight="1">
      <c r="A149" s="120"/>
      <c r="B149" s="120">
        <v>3221</v>
      </c>
      <c r="C149" s="120" t="s">
        <v>47</v>
      </c>
      <c r="D149" s="121">
        <v>53082</v>
      </c>
      <c r="E149" s="119">
        <v>6452</v>
      </c>
      <c r="F149" s="122"/>
      <c r="G149" s="122">
        <v>0</v>
      </c>
      <c r="H149" s="123">
        <f t="shared" si="5"/>
        <v>0</v>
      </c>
      <c r="I149" s="123"/>
    </row>
    <row r="150" spans="1:9" ht="27" customHeight="1">
      <c r="A150" s="116"/>
      <c r="B150" s="115">
        <v>4</v>
      </c>
      <c r="C150" s="115" t="s">
        <v>171</v>
      </c>
      <c r="D150" s="117"/>
      <c r="E150" s="118">
        <v>5501</v>
      </c>
      <c r="F150" s="118">
        <v>7000</v>
      </c>
      <c r="G150" s="124">
        <v>0</v>
      </c>
      <c r="H150" s="113">
        <f t="shared" si="5"/>
        <v>0</v>
      </c>
      <c r="I150" s="113">
        <f>G150/F150*100</f>
        <v>0</v>
      </c>
    </row>
    <row r="151" spans="1:9" ht="27" customHeight="1">
      <c r="A151" s="116"/>
      <c r="B151" s="115">
        <v>42</v>
      </c>
      <c r="C151" s="115" t="s">
        <v>170</v>
      </c>
      <c r="D151" s="117"/>
      <c r="E151" s="118">
        <v>5501</v>
      </c>
      <c r="F151" s="118">
        <v>7000</v>
      </c>
      <c r="G151" s="124">
        <v>0</v>
      </c>
      <c r="H151" s="125">
        <f t="shared" si="5"/>
        <v>0</v>
      </c>
      <c r="I151" s="125">
        <f>G151/F151*100</f>
        <v>0</v>
      </c>
    </row>
    <row r="152" spans="1:9" ht="27" customHeight="1">
      <c r="A152" s="116"/>
      <c r="B152" s="115" t="s">
        <v>61</v>
      </c>
      <c r="C152" s="115" t="s">
        <v>62</v>
      </c>
      <c r="D152" s="117"/>
      <c r="E152" s="118">
        <v>5501</v>
      </c>
      <c r="F152" s="124">
        <v>7000</v>
      </c>
      <c r="G152" s="124">
        <v>0</v>
      </c>
      <c r="H152" s="125">
        <f t="shared" si="5"/>
        <v>0</v>
      </c>
      <c r="I152" s="125">
        <f>G152/F152*100</f>
        <v>0</v>
      </c>
    </row>
    <row r="153" spans="1:9" ht="27" customHeight="1">
      <c r="A153" s="120"/>
      <c r="B153" s="120" t="s">
        <v>63</v>
      </c>
      <c r="C153" s="120" t="s">
        <v>64</v>
      </c>
      <c r="D153" s="121">
        <v>53082</v>
      </c>
      <c r="E153" s="119">
        <v>5501</v>
      </c>
      <c r="F153" s="122"/>
      <c r="G153" s="122">
        <v>0</v>
      </c>
      <c r="H153" s="123">
        <f t="shared" si="5"/>
        <v>0</v>
      </c>
      <c r="I153" s="123"/>
    </row>
    <row r="154" spans="1:9" ht="27" customHeight="1">
      <c r="A154" s="115" t="s">
        <v>263</v>
      </c>
      <c r="B154" s="116" t="s">
        <v>3</v>
      </c>
      <c r="C154" s="115" t="s">
        <v>264</v>
      </c>
      <c r="D154" s="117"/>
      <c r="E154" s="118">
        <v>2191</v>
      </c>
      <c r="F154" s="118">
        <v>0</v>
      </c>
      <c r="G154" s="124">
        <v>0</v>
      </c>
      <c r="H154" s="113">
        <f t="shared" si="5"/>
        <v>0</v>
      </c>
      <c r="I154" s="113">
        <v>0</v>
      </c>
    </row>
    <row r="155" spans="1:9" ht="27" customHeight="1">
      <c r="A155" s="116"/>
      <c r="B155" s="115">
        <v>3</v>
      </c>
      <c r="C155" s="115" t="s">
        <v>167</v>
      </c>
      <c r="D155" s="117"/>
      <c r="E155" s="118">
        <f>SUM(E157,E159)</f>
        <v>2191</v>
      </c>
      <c r="F155" s="118">
        <v>0</v>
      </c>
      <c r="G155" s="124">
        <v>0</v>
      </c>
      <c r="H155" s="113">
        <f t="shared" si="5"/>
        <v>0</v>
      </c>
      <c r="I155" s="113">
        <v>0</v>
      </c>
    </row>
    <row r="156" spans="1:9" ht="27" customHeight="1">
      <c r="A156" s="116"/>
      <c r="B156" s="115">
        <v>32</v>
      </c>
      <c r="C156" s="115" t="s">
        <v>166</v>
      </c>
      <c r="D156" s="117"/>
      <c r="E156" s="118">
        <v>0</v>
      </c>
      <c r="F156" s="118">
        <v>0</v>
      </c>
      <c r="G156" s="124">
        <v>0</v>
      </c>
      <c r="H156" s="113">
        <v>0</v>
      </c>
      <c r="I156" s="113">
        <v>0</v>
      </c>
    </row>
    <row r="157" spans="1:9" ht="27" customHeight="1">
      <c r="A157" s="116"/>
      <c r="B157" s="115">
        <v>322</v>
      </c>
      <c r="C157" s="115" t="s">
        <v>306</v>
      </c>
      <c r="D157" s="117"/>
      <c r="E157" s="118">
        <v>2098</v>
      </c>
      <c r="F157" s="122">
        <v>0</v>
      </c>
      <c r="G157" s="124">
        <v>0</v>
      </c>
      <c r="H157" s="125">
        <v>0</v>
      </c>
      <c r="I157" s="125">
        <v>0</v>
      </c>
    </row>
    <row r="158" spans="1:9" ht="27" customHeight="1">
      <c r="A158" s="120"/>
      <c r="B158" s="120">
        <v>3225</v>
      </c>
      <c r="C158" s="120" t="s">
        <v>51</v>
      </c>
      <c r="D158" s="121">
        <v>62300</v>
      </c>
      <c r="E158" s="119">
        <v>2098</v>
      </c>
      <c r="F158" s="122"/>
      <c r="G158" s="122">
        <v>0</v>
      </c>
      <c r="H158" s="123">
        <v>0</v>
      </c>
      <c r="I158" s="123"/>
    </row>
    <row r="159" spans="1:9" ht="27" customHeight="1">
      <c r="A159" s="116"/>
      <c r="B159" s="115" t="s">
        <v>10</v>
      </c>
      <c r="C159" s="115" t="s">
        <v>11</v>
      </c>
      <c r="D159" s="117"/>
      <c r="E159" s="118">
        <v>93</v>
      </c>
      <c r="F159" s="122">
        <v>0</v>
      </c>
      <c r="G159" s="124">
        <v>0</v>
      </c>
      <c r="H159" s="125">
        <f>G159/E159*100</f>
        <v>0</v>
      </c>
      <c r="I159" s="125">
        <v>0</v>
      </c>
    </row>
    <row r="160" spans="1:9" ht="27" customHeight="1">
      <c r="A160" s="120"/>
      <c r="B160" s="120" t="s">
        <v>17</v>
      </c>
      <c r="C160" s="120" t="s">
        <v>30</v>
      </c>
      <c r="D160" s="121">
        <v>62300</v>
      </c>
      <c r="E160" s="119">
        <v>93</v>
      </c>
      <c r="F160" s="122"/>
      <c r="G160" s="122">
        <v>0</v>
      </c>
      <c r="H160" s="123">
        <f>G160/E160*100</f>
        <v>0</v>
      </c>
      <c r="I160" s="123"/>
    </row>
    <row r="161" spans="1:9" ht="27" customHeight="1">
      <c r="A161" s="115" t="s">
        <v>323</v>
      </c>
      <c r="B161" s="116" t="s">
        <v>3</v>
      </c>
      <c r="C161" s="115" t="s">
        <v>324</v>
      </c>
      <c r="D161" s="117"/>
      <c r="E161" s="118">
        <v>3538</v>
      </c>
      <c r="F161" s="118">
        <v>3000</v>
      </c>
      <c r="G161" s="124">
        <v>0</v>
      </c>
      <c r="H161" s="125">
        <v>0</v>
      </c>
      <c r="I161" s="125">
        <v>0</v>
      </c>
    </row>
    <row r="162" spans="1:9" ht="27" customHeight="1">
      <c r="A162" s="116"/>
      <c r="B162" s="115">
        <v>3</v>
      </c>
      <c r="C162" s="115" t="s">
        <v>167</v>
      </c>
      <c r="D162" s="117"/>
      <c r="E162" s="118">
        <v>3538</v>
      </c>
      <c r="F162" s="118">
        <v>0</v>
      </c>
      <c r="G162" s="124">
        <v>0</v>
      </c>
      <c r="H162" s="125">
        <v>0</v>
      </c>
      <c r="I162" s="125">
        <v>0</v>
      </c>
    </row>
    <row r="163" spans="1:9" ht="27" customHeight="1">
      <c r="A163" s="116"/>
      <c r="B163" s="115">
        <v>32</v>
      </c>
      <c r="C163" s="115" t="s">
        <v>166</v>
      </c>
      <c r="D163" s="117"/>
      <c r="E163" s="118">
        <v>3538</v>
      </c>
      <c r="F163" s="118">
        <v>3000</v>
      </c>
      <c r="G163" s="124">
        <v>0</v>
      </c>
      <c r="H163" s="125">
        <v>0</v>
      </c>
      <c r="I163" s="125">
        <v>0</v>
      </c>
    </row>
    <row r="164" spans="1:9" s="151" customFormat="1" ht="27" customHeight="1">
      <c r="A164" s="116"/>
      <c r="B164" s="115">
        <v>329</v>
      </c>
      <c r="C164" s="115" t="s">
        <v>30</v>
      </c>
      <c r="D164" s="117"/>
      <c r="E164" s="118">
        <v>3538</v>
      </c>
      <c r="F164" s="124">
        <v>3000</v>
      </c>
      <c r="G164" s="124">
        <v>0</v>
      </c>
      <c r="H164" s="125">
        <v>0</v>
      </c>
      <c r="I164" s="125">
        <v>0</v>
      </c>
    </row>
    <row r="165" spans="1:9" ht="27" customHeight="1">
      <c r="A165" s="120"/>
      <c r="B165" s="120">
        <v>3299</v>
      </c>
      <c r="C165" s="120" t="s">
        <v>30</v>
      </c>
      <c r="D165" s="121">
        <v>58300</v>
      </c>
      <c r="E165" s="119">
        <v>3538</v>
      </c>
      <c r="F165" s="122"/>
      <c r="G165" s="122">
        <v>0</v>
      </c>
      <c r="H165" s="123">
        <v>0</v>
      </c>
      <c r="I165" s="125"/>
    </row>
    <row r="166" spans="1:9" s="151" customFormat="1" ht="27" customHeight="1">
      <c r="A166" s="115" t="s">
        <v>339</v>
      </c>
      <c r="B166" s="115" t="s">
        <v>3</v>
      </c>
      <c r="C166" s="115" t="s">
        <v>340</v>
      </c>
      <c r="D166" s="149"/>
      <c r="E166" s="118">
        <v>2150</v>
      </c>
      <c r="F166" s="124">
        <v>0</v>
      </c>
      <c r="G166" s="124">
        <v>0</v>
      </c>
      <c r="H166" s="125">
        <v>0</v>
      </c>
      <c r="I166" s="125">
        <v>0</v>
      </c>
    </row>
    <row r="167" spans="1:9" s="151" customFormat="1" ht="27" customHeight="1">
      <c r="A167" s="115"/>
      <c r="B167" s="115">
        <v>3</v>
      </c>
      <c r="C167" s="115" t="s">
        <v>167</v>
      </c>
      <c r="D167" s="149"/>
      <c r="E167" s="118">
        <v>2150</v>
      </c>
      <c r="F167" s="124">
        <v>0</v>
      </c>
      <c r="G167" s="124">
        <v>0</v>
      </c>
      <c r="H167" s="125">
        <v>0</v>
      </c>
      <c r="I167" s="125">
        <v>0</v>
      </c>
    </row>
    <row r="168" spans="1:9" s="151" customFormat="1" ht="27" customHeight="1">
      <c r="A168" s="115"/>
      <c r="B168" s="115">
        <v>32</v>
      </c>
      <c r="C168" s="115" t="s">
        <v>166</v>
      </c>
      <c r="D168" s="149"/>
      <c r="E168" s="118">
        <v>2150</v>
      </c>
      <c r="F168" s="124">
        <v>0</v>
      </c>
      <c r="G168" s="124">
        <v>0</v>
      </c>
      <c r="H168" s="125">
        <v>0</v>
      </c>
      <c r="I168" s="125">
        <v>0</v>
      </c>
    </row>
    <row r="169" spans="1:9" s="151" customFormat="1" ht="27" customHeight="1">
      <c r="A169" s="115"/>
      <c r="B169" s="115">
        <v>321</v>
      </c>
      <c r="C169" s="115" t="s">
        <v>341</v>
      </c>
      <c r="D169" s="149"/>
      <c r="E169" s="118">
        <v>2150</v>
      </c>
      <c r="F169" s="124"/>
      <c r="G169" s="124">
        <v>0</v>
      </c>
      <c r="H169" s="125">
        <v>0</v>
      </c>
      <c r="I169" s="125">
        <v>0</v>
      </c>
    </row>
    <row r="170" spans="1:9" ht="27" customHeight="1">
      <c r="A170" s="120"/>
      <c r="B170" s="120">
        <v>3213</v>
      </c>
      <c r="C170" s="120" t="s">
        <v>342</v>
      </c>
      <c r="D170" s="121">
        <v>53082</v>
      </c>
      <c r="E170" s="119">
        <v>2150</v>
      </c>
      <c r="F170" s="122"/>
      <c r="G170" s="122">
        <v>0</v>
      </c>
      <c r="H170" s="123">
        <v>0</v>
      </c>
      <c r="I170" s="125"/>
    </row>
    <row r="171" spans="1:9" ht="27" customHeight="1">
      <c r="A171" s="115" t="s">
        <v>325</v>
      </c>
      <c r="B171" s="116" t="s">
        <v>3</v>
      </c>
      <c r="C171" s="115" t="s">
        <v>326</v>
      </c>
      <c r="D171" s="117"/>
      <c r="E171" s="118">
        <v>132489</v>
      </c>
      <c r="F171" s="118">
        <v>153000</v>
      </c>
      <c r="G171" s="124">
        <f>SUM(G172)</f>
        <v>88163.42</v>
      </c>
      <c r="H171" s="113">
        <f>G171/E171*100</f>
        <v>66.54395459245673</v>
      </c>
      <c r="I171" s="113">
        <f>G171/F171*100</f>
        <v>57.623150326797386</v>
      </c>
    </row>
    <row r="172" spans="1:9" ht="27" customHeight="1">
      <c r="A172" s="116"/>
      <c r="B172" s="115">
        <v>3</v>
      </c>
      <c r="C172" s="115" t="s">
        <v>167</v>
      </c>
      <c r="D172" s="117"/>
      <c r="E172" s="118">
        <f>SUM(E173,E179)</f>
        <v>132489</v>
      </c>
      <c r="F172" s="118">
        <v>153000</v>
      </c>
      <c r="G172" s="124">
        <f>SUM(G173,G179)</f>
        <v>88163.42</v>
      </c>
      <c r="H172" s="113">
        <f>G172/E172*100</f>
        <v>66.54395459245673</v>
      </c>
      <c r="I172" s="113">
        <f>G172/F172*100</f>
        <v>57.623150326797386</v>
      </c>
    </row>
    <row r="173" spans="1:9" ht="27" customHeight="1">
      <c r="A173" s="116"/>
      <c r="B173" s="115">
        <v>32</v>
      </c>
      <c r="C173" s="115" t="s">
        <v>166</v>
      </c>
      <c r="D173" s="117"/>
      <c r="E173" s="118">
        <f>SUM(E174,E177)</f>
        <v>49838</v>
      </c>
      <c r="F173" s="118">
        <v>53000</v>
      </c>
      <c r="G173" s="124">
        <f>SUM(G174,G177)</f>
        <v>37528.42</v>
      </c>
      <c r="H173" s="113">
        <f>G173/E173*100</f>
        <v>75.30081463943176</v>
      </c>
      <c r="I173" s="113">
        <f>G173/F173*100</f>
        <v>70.8083396226415</v>
      </c>
    </row>
    <row r="174" spans="1:9" s="151" customFormat="1" ht="27" customHeight="1">
      <c r="A174" s="116"/>
      <c r="B174" s="115" t="s">
        <v>37</v>
      </c>
      <c r="C174" s="115" t="s">
        <v>38</v>
      </c>
      <c r="D174" s="117"/>
      <c r="E174" s="118">
        <v>2732</v>
      </c>
      <c r="F174" s="124">
        <v>3000</v>
      </c>
      <c r="G174" s="124">
        <f>SUM(G175,G176)</f>
        <v>1970.5</v>
      </c>
      <c r="H174" s="125">
        <f>G174/E174*100</f>
        <v>72.12664714494875</v>
      </c>
      <c r="I174" s="125">
        <f>G174/F174*100</f>
        <v>65.68333333333334</v>
      </c>
    </row>
    <row r="175" spans="1:9" ht="27" customHeight="1">
      <c r="A175" s="120"/>
      <c r="B175" s="120" t="s">
        <v>46</v>
      </c>
      <c r="C175" s="120" t="s">
        <v>47</v>
      </c>
      <c r="D175" s="121">
        <v>53082</v>
      </c>
      <c r="E175" s="119">
        <v>1300</v>
      </c>
      <c r="F175" s="122"/>
      <c r="G175" s="122">
        <v>1050</v>
      </c>
      <c r="H175" s="123">
        <f>G175/E175*100</f>
        <v>80.76923076923077</v>
      </c>
      <c r="I175" s="123"/>
    </row>
    <row r="176" spans="1:9" ht="27" customHeight="1">
      <c r="A176" s="120"/>
      <c r="B176" s="120">
        <v>3222</v>
      </c>
      <c r="C176" s="120" t="s">
        <v>58</v>
      </c>
      <c r="D176" s="121">
        <v>53082</v>
      </c>
      <c r="E176" s="119">
        <v>1432</v>
      </c>
      <c r="F176" s="122"/>
      <c r="G176" s="122">
        <v>920.5</v>
      </c>
      <c r="H176" s="123">
        <f aca="true" t="shared" si="6" ref="H176:H197">G176/E176*100</f>
        <v>64.28072625698324</v>
      </c>
      <c r="I176" s="123"/>
    </row>
    <row r="177" spans="1:9" s="151" customFormat="1" ht="27" customHeight="1">
      <c r="A177" s="116"/>
      <c r="B177" s="115" t="s">
        <v>10</v>
      </c>
      <c r="C177" s="115" t="s">
        <v>11</v>
      </c>
      <c r="D177" s="117"/>
      <c r="E177" s="118">
        <v>47106</v>
      </c>
      <c r="F177" s="124">
        <v>50000</v>
      </c>
      <c r="G177" s="124">
        <v>35557.92</v>
      </c>
      <c r="H177" s="125">
        <f t="shared" si="6"/>
        <v>75.48490638135269</v>
      </c>
      <c r="I177" s="125">
        <f>G177/F177*100</f>
        <v>71.11583999999999</v>
      </c>
    </row>
    <row r="178" spans="1:9" ht="27" customHeight="1">
      <c r="A178" s="120"/>
      <c r="B178" s="120" t="s">
        <v>17</v>
      </c>
      <c r="C178" s="120" t="s">
        <v>30</v>
      </c>
      <c r="D178" s="121">
        <v>53082</v>
      </c>
      <c r="E178" s="119">
        <v>47106</v>
      </c>
      <c r="F178" s="122"/>
      <c r="G178" s="122">
        <v>35557.92</v>
      </c>
      <c r="H178" s="123">
        <f t="shared" si="6"/>
        <v>75.48490638135269</v>
      </c>
      <c r="I178" s="123"/>
    </row>
    <row r="179" spans="1:9" s="151" customFormat="1" ht="27" customHeight="1">
      <c r="A179" s="115"/>
      <c r="B179" s="115">
        <v>37</v>
      </c>
      <c r="C179" s="115" t="s">
        <v>169</v>
      </c>
      <c r="D179" s="149"/>
      <c r="E179" s="118">
        <v>82651</v>
      </c>
      <c r="F179" s="124">
        <v>100000</v>
      </c>
      <c r="G179" s="124">
        <v>50635</v>
      </c>
      <c r="H179" s="125">
        <f t="shared" si="6"/>
        <v>61.26362657439112</v>
      </c>
      <c r="I179" s="125">
        <f aca="true" t="shared" si="7" ref="I179:I196">G179/F179*100</f>
        <v>50.635</v>
      </c>
    </row>
    <row r="180" spans="1:9" s="151" customFormat="1" ht="27" customHeight="1">
      <c r="A180" s="115"/>
      <c r="B180" s="115">
        <v>372</v>
      </c>
      <c r="C180" s="115" t="s">
        <v>13</v>
      </c>
      <c r="D180" s="149"/>
      <c r="E180" s="118">
        <v>82651</v>
      </c>
      <c r="F180" s="124">
        <v>100000</v>
      </c>
      <c r="G180" s="124">
        <v>50635</v>
      </c>
      <c r="H180" s="125">
        <f t="shared" si="6"/>
        <v>61.26362657439112</v>
      </c>
      <c r="I180" s="125">
        <f t="shared" si="7"/>
        <v>50.635</v>
      </c>
    </row>
    <row r="181" spans="1:9" ht="27" customHeight="1">
      <c r="A181" s="120"/>
      <c r="B181" s="120">
        <v>3722</v>
      </c>
      <c r="C181" s="120" t="s">
        <v>327</v>
      </c>
      <c r="D181" s="121">
        <v>53082</v>
      </c>
      <c r="E181" s="119">
        <v>82651</v>
      </c>
      <c r="F181" s="122">
        <v>0</v>
      </c>
      <c r="G181" s="122">
        <v>50635</v>
      </c>
      <c r="H181" s="123">
        <f t="shared" si="6"/>
        <v>61.26362657439112</v>
      </c>
      <c r="I181" s="125"/>
    </row>
    <row r="182" spans="1:9" s="151" customFormat="1" ht="27" customHeight="1">
      <c r="A182" s="115" t="s">
        <v>328</v>
      </c>
      <c r="B182" s="115" t="s">
        <v>3</v>
      </c>
      <c r="C182" s="115" t="s">
        <v>345</v>
      </c>
      <c r="D182" s="149"/>
      <c r="E182" s="118">
        <v>0</v>
      </c>
      <c r="F182" s="124">
        <v>1500</v>
      </c>
      <c r="G182" s="124">
        <v>0</v>
      </c>
      <c r="H182" s="125">
        <v>0</v>
      </c>
      <c r="I182" s="125">
        <f t="shared" si="7"/>
        <v>0</v>
      </c>
    </row>
    <row r="183" spans="1:9" s="151" customFormat="1" ht="27" customHeight="1">
      <c r="A183" s="115"/>
      <c r="B183" s="115">
        <v>3</v>
      </c>
      <c r="C183" s="115" t="s">
        <v>167</v>
      </c>
      <c r="D183" s="149"/>
      <c r="E183" s="118">
        <v>0</v>
      </c>
      <c r="F183" s="124">
        <v>1500</v>
      </c>
      <c r="G183" s="124">
        <v>0</v>
      </c>
      <c r="H183" s="125">
        <v>0</v>
      </c>
      <c r="I183" s="125">
        <f t="shared" si="7"/>
        <v>0</v>
      </c>
    </row>
    <row r="184" spans="1:9" s="151" customFormat="1" ht="27" customHeight="1">
      <c r="A184" s="115"/>
      <c r="B184" s="115">
        <v>32</v>
      </c>
      <c r="C184" s="115" t="s">
        <v>166</v>
      </c>
      <c r="D184" s="149"/>
      <c r="E184" s="118">
        <v>0</v>
      </c>
      <c r="F184" s="124">
        <v>1500</v>
      </c>
      <c r="G184" s="124">
        <v>0</v>
      </c>
      <c r="H184" s="125">
        <v>0</v>
      </c>
      <c r="I184" s="125">
        <f t="shared" si="7"/>
        <v>0</v>
      </c>
    </row>
    <row r="185" spans="1:9" s="151" customFormat="1" ht="27" customHeight="1">
      <c r="A185" s="115"/>
      <c r="B185" s="115">
        <v>329</v>
      </c>
      <c r="C185" s="115" t="s">
        <v>11</v>
      </c>
      <c r="D185" s="149"/>
      <c r="E185" s="118">
        <v>0</v>
      </c>
      <c r="F185" s="124">
        <v>1500</v>
      </c>
      <c r="G185" s="124">
        <v>0</v>
      </c>
      <c r="H185" s="125">
        <v>0</v>
      </c>
      <c r="I185" s="125">
        <f t="shared" si="7"/>
        <v>0</v>
      </c>
    </row>
    <row r="186" spans="1:9" ht="27" customHeight="1">
      <c r="A186" s="120"/>
      <c r="B186" s="120">
        <v>3299</v>
      </c>
      <c r="C186" s="120" t="s">
        <v>11</v>
      </c>
      <c r="D186" s="121">
        <v>47300</v>
      </c>
      <c r="E186" s="119">
        <v>0</v>
      </c>
      <c r="F186" s="122"/>
      <c r="G186" s="122">
        <v>0</v>
      </c>
      <c r="H186" s="123">
        <v>0</v>
      </c>
      <c r="I186" s="123"/>
    </row>
    <row r="187" spans="1:9" s="151" customFormat="1" ht="27" customHeight="1">
      <c r="A187" s="115" t="s">
        <v>329</v>
      </c>
      <c r="B187" s="115" t="s">
        <v>3</v>
      </c>
      <c r="C187" s="115" t="s">
        <v>346</v>
      </c>
      <c r="D187" s="149"/>
      <c r="E187" s="118">
        <v>4471</v>
      </c>
      <c r="F187" s="124">
        <v>10529</v>
      </c>
      <c r="G187" s="124">
        <f>SUM(G188)</f>
        <v>7290.05</v>
      </c>
      <c r="H187" s="125">
        <f t="shared" si="6"/>
        <v>163.05188995750393</v>
      </c>
      <c r="I187" s="125">
        <f t="shared" si="7"/>
        <v>69.23781935606421</v>
      </c>
    </row>
    <row r="188" spans="1:9" s="151" customFormat="1" ht="27" customHeight="1">
      <c r="A188" s="115"/>
      <c r="B188" s="115">
        <v>3</v>
      </c>
      <c r="C188" s="115" t="s">
        <v>167</v>
      </c>
      <c r="D188" s="149"/>
      <c r="E188" s="118">
        <v>4471</v>
      </c>
      <c r="F188" s="124">
        <v>10529</v>
      </c>
      <c r="G188" s="124">
        <f>SUM(G189)</f>
        <v>7290.05</v>
      </c>
      <c r="H188" s="125">
        <f t="shared" si="6"/>
        <v>163.05188995750393</v>
      </c>
      <c r="I188" s="125">
        <f t="shared" si="7"/>
        <v>69.23781935606421</v>
      </c>
    </row>
    <row r="189" spans="1:9" s="151" customFormat="1" ht="27" customHeight="1">
      <c r="A189" s="115"/>
      <c r="B189" s="115">
        <v>32</v>
      </c>
      <c r="C189" s="115" t="s">
        <v>166</v>
      </c>
      <c r="D189" s="149"/>
      <c r="E189" s="118">
        <f>SUM(E190,E193,E196)</f>
        <v>4471</v>
      </c>
      <c r="F189" s="124">
        <v>10529</v>
      </c>
      <c r="G189" s="124">
        <f>SUM(G190,G193,G196)</f>
        <v>7290.05</v>
      </c>
      <c r="H189" s="125">
        <f t="shared" si="6"/>
        <v>163.05188995750393</v>
      </c>
      <c r="I189" s="125">
        <f t="shared" si="7"/>
        <v>69.23781935606421</v>
      </c>
    </row>
    <row r="190" spans="1:9" s="151" customFormat="1" ht="27" customHeight="1">
      <c r="A190" s="115"/>
      <c r="B190" s="115">
        <v>322</v>
      </c>
      <c r="C190" s="115" t="s">
        <v>330</v>
      </c>
      <c r="D190" s="149"/>
      <c r="E190" s="118">
        <v>1174</v>
      </c>
      <c r="F190" s="124">
        <v>1000</v>
      </c>
      <c r="G190" s="124">
        <v>640.73</v>
      </c>
      <c r="H190" s="125">
        <f t="shared" si="6"/>
        <v>54.576660988074956</v>
      </c>
      <c r="I190" s="125">
        <f t="shared" si="7"/>
        <v>64.07300000000001</v>
      </c>
    </row>
    <row r="191" spans="1:9" ht="27" customHeight="1">
      <c r="A191" s="120"/>
      <c r="B191" s="120">
        <v>3221</v>
      </c>
      <c r="C191" s="120" t="s">
        <v>47</v>
      </c>
      <c r="D191" s="121">
        <v>53082</v>
      </c>
      <c r="E191" s="119">
        <v>905</v>
      </c>
      <c r="F191" s="124"/>
      <c r="G191" s="122">
        <v>640.73</v>
      </c>
      <c r="H191" s="123">
        <f t="shared" si="6"/>
        <v>70.79889502762431</v>
      </c>
      <c r="I191" s="125"/>
    </row>
    <row r="192" spans="1:9" ht="27" customHeight="1">
      <c r="A192" s="120"/>
      <c r="B192" s="120">
        <v>3225</v>
      </c>
      <c r="C192" s="120" t="s">
        <v>51</v>
      </c>
      <c r="D192" s="121">
        <v>53082</v>
      </c>
      <c r="E192" s="119">
        <v>269</v>
      </c>
      <c r="F192" s="124"/>
      <c r="G192" s="122">
        <v>0</v>
      </c>
      <c r="H192" s="123">
        <f t="shared" si="6"/>
        <v>0</v>
      </c>
      <c r="I192" s="125"/>
    </row>
    <row r="193" spans="1:9" s="151" customFormat="1" ht="27" customHeight="1">
      <c r="A193" s="115"/>
      <c r="B193" s="115">
        <v>323</v>
      </c>
      <c r="C193" s="115" t="s">
        <v>15</v>
      </c>
      <c r="D193" s="149"/>
      <c r="E193" s="118">
        <v>2695</v>
      </c>
      <c r="F193" s="124">
        <v>300</v>
      </c>
      <c r="G193" s="124">
        <v>3837.7</v>
      </c>
      <c r="H193" s="125">
        <f t="shared" si="6"/>
        <v>142.4007421150278</v>
      </c>
      <c r="I193" s="125">
        <f t="shared" si="7"/>
        <v>1279.2333333333333</v>
      </c>
    </row>
    <row r="194" spans="1:9" ht="27" customHeight="1">
      <c r="A194" s="120"/>
      <c r="B194" s="120">
        <v>3231</v>
      </c>
      <c r="C194" s="120" t="s">
        <v>53</v>
      </c>
      <c r="D194" s="121">
        <v>53082</v>
      </c>
      <c r="E194" s="119">
        <v>38</v>
      </c>
      <c r="F194" s="124"/>
      <c r="G194" s="122">
        <v>0</v>
      </c>
      <c r="H194" s="123">
        <f t="shared" si="6"/>
        <v>0</v>
      </c>
      <c r="I194" s="125"/>
    </row>
    <row r="195" spans="1:9" ht="27" customHeight="1">
      <c r="A195" s="120"/>
      <c r="B195" s="120">
        <v>3239</v>
      </c>
      <c r="C195" s="120" t="s">
        <v>21</v>
      </c>
      <c r="D195" s="121">
        <v>53082</v>
      </c>
      <c r="E195" s="119">
        <v>2657</v>
      </c>
      <c r="F195" s="124"/>
      <c r="G195" s="122">
        <v>3837.7</v>
      </c>
      <c r="H195" s="123">
        <f t="shared" si="6"/>
        <v>144.4373353406097</v>
      </c>
      <c r="I195" s="125"/>
    </row>
    <row r="196" spans="1:9" s="151" customFormat="1" ht="27" customHeight="1">
      <c r="A196" s="115"/>
      <c r="B196" s="115">
        <v>329</v>
      </c>
      <c r="C196" s="115" t="s">
        <v>11</v>
      </c>
      <c r="D196" s="149"/>
      <c r="E196" s="118">
        <v>602</v>
      </c>
      <c r="F196" s="124">
        <v>9229</v>
      </c>
      <c r="G196" s="124">
        <v>2811.62</v>
      </c>
      <c r="H196" s="125">
        <f t="shared" si="6"/>
        <v>467.046511627907</v>
      </c>
      <c r="I196" s="125">
        <f t="shared" si="7"/>
        <v>30.465055802362116</v>
      </c>
    </row>
    <row r="197" spans="1:9" ht="27" customHeight="1">
      <c r="A197" s="120"/>
      <c r="B197" s="120">
        <v>3299</v>
      </c>
      <c r="C197" s="120" t="s">
        <v>11</v>
      </c>
      <c r="D197" s="121">
        <v>53082</v>
      </c>
      <c r="E197" s="119">
        <v>602</v>
      </c>
      <c r="F197" s="124"/>
      <c r="G197" s="122">
        <v>2811.62</v>
      </c>
      <c r="H197" s="123">
        <f t="shared" si="6"/>
        <v>467.046511627907</v>
      </c>
      <c r="I197" s="125"/>
    </row>
    <row r="198" spans="1:9" ht="27" customHeight="1">
      <c r="A198" s="115" t="s">
        <v>265</v>
      </c>
      <c r="B198" s="116" t="s">
        <v>3</v>
      </c>
      <c r="C198" s="115" t="s">
        <v>266</v>
      </c>
      <c r="D198" s="117"/>
      <c r="E198" s="118">
        <v>0</v>
      </c>
      <c r="F198" s="118">
        <v>7000</v>
      </c>
      <c r="G198" s="124">
        <v>7000</v>
      </c>
      <c r="H198" s="113">
        <v>0</v>
      </c>
      <c r="I198" s="113">
        <f>G198/F198*100</f>
        <v>100</v>
      </c>
    </row>
    <row r="199" spans="1:9" ht="27" customHeight="1">
      <c r="A199" s="116"/>
      <c r="B199" s="115">
        <v>3</v>
      </c>
      <c r="C199" s="115" t="s">
        <v>167</v>
      </c>
      <c r="D199" s="117"/>
      <c r="E199" s="118">
        <v>0</v>
      </c>
      <c r="F199" s="118">
        <v>7000</v>
      </c>
      <c r="G199" s="124">
        <v>7000</v>
      </c>
      <c r="H199" s="113">
        <v>0</v>
      </c>
      <c r="I199" s="113">
        <f>G199/F199*100</f>
        <v>100</v>
      </c>
    </row>
    <row r="200" spans="1:9" ht="27" customHeight="1">
      <c r="A200" s="116"/>
      <c r="B200" s="115">
        <v>32</v>
      </c>
      <c r="C200" s="115" t="s">
        <v>166</v>
      </c>
      <c r="D200" s="117"/>
      <c r="E200" s="118">
        <v>0</v>
      </c>
      <c r="F200" s="118">
        <v>7000</v>
      </c>
      <c r="G200" s="124">
        <v>7000</v>
      </c>
      <c r="H200" s="113">
        <v>0</v>
      </c>
      <c r="I200" s="113">
        <f>G200/F200*100</f>
        <v>100</v>
      </c>
    </row>
    <row r="201" spans="1:9" ht="27" customHeight="1">
      <c r="A201" s="116"/>
      <c r="B201" s="115">
        <v>321</v>
      </c>
      <c r="C201" s="115" t="s">
        <v>6</v>
      </c>
      <c r="D201" s="117"/>
      <c r="E201" s="118">
        <v>0</v>
      </c>
      <c r="F201" s="118">
        <v>0</v>
      </c>
      <c r="G201" s="124">
        <v>0</v>
      </c>
      <c r="H201" s="113">
        <v>0</v>
      </c>
      <c r="I201" s="113">
        <v>0</v>
      </c>
    </row>
    <row r="202" spans="1:9" ht="27" customHeight="1">
      <c r="A202" s="152"/>
      <c r="B202" s="120">
        <v>3211</v>
      </c>
      <c r="C202" s="120" t="s">
        <v>9</v>
      </c>
      <c r="D202" s="121">
        <v>11001</v>
      </c>
      <c r="E202" s="119"/>
      <c r="F202" s="119"/>
      <c r="G202" s="122"/>
      <c r="H202" s="153"/>
      <c r="I202" s="153"/>
    </row>
    <row r="203" spans="1:9" s="151" customFormat="1" ht="27" customHeight="1">
      <c r="A203" s="116"/>
      <c r="B203" s="115" t="s">
        <v>37</v>
      </c>
      <c r="C203" s="115" t="s">
        <v>38</v>
      </c>
      <c r="D203" s="117"/>
      <c r="E203" s="118">
        <v>0</v>
      </c>
      <c r="F203" s="124">
        <v>1100</v>
      </c>
      <c r="G203" s="124">
        <v>0</v>
      </c>
      <c r="H203" s="125">
        <v>0</v>
      </c>
      <c r="I203" s="125">
        <f>G203/F203*100</f>
        <v>0</v>
      </c>
    </row>
    <row r="204" spans="1:9" ht="27" customHeight="1">
      <c r="A204" s="120"/>
      <c r="B204" s="120" t="s">
        <v>46</v>
      </c>
      <c r="C204" s="120" t="s">
        <v>47</v>
      </c>
      <c r="D204" s="121">
        <v>11001</v>
      </c>
      <c r="E204" s="118"/>
      <c r="F204" s="122"/>
      <c r="G204" s="124"/>
      <c r="H204" s="123"/>
      <c r="I204" s="123"/>
    </row>
    <row r="205" spans="1:9" ht="27" customHeight="1">
      <c r="A205" s="120"/>
      <c r="B205" s="120">
        <v>3225</v>
      </c>
      <c r="C205" s="120" t="s">
        <v>51</v>
      </c>
      <c r="D205" s="121">
        <v>11001</v>
      </c>
      <c r="E205" s="118"/>
      <c r="F205" s="122"/>
      <c r="G205" s="124"/>
      <c r="H205" s="123"/>
      <c r="I205" s="123"/>
    </row>
    <row r="206" spans="1:9" s="151" customFormat="1" ht="27" customHeight="1">
      <c r="A206" s="116"/>
      <c r="B206" s="115">
        <v>323</v>
      </c>
      <c r="C206" s="115" t="s">
        <v>15</v>
      </c>
      <c r="D206" s="117"/>
      <c r="E206" s="118">
        <v>0</v>
      </c>
      <c r="F206" s="124">
        <v>900</v>
      </c>
      <c r="G206" s="124">
        <v>50</v>
      </c>
      <c r="H206" s="125">
        <v>0</v>
      </c>
      <c r="I206" s="125">
        <f>G206/F206*100</f>
        <v>5.555555555555555</v>
      </c>
    </row>
    <row r="207" spans="1:9" ht="27" customHeight="1">
      <c r="A207" s="152"/>
      <c r="B207" s="120">
        <v>3239</v>
      </c>
      <c r="C207" s="120" t="s">
        <v>21</v>
      </c>
      <c r="D207" s="121">
        <v>11001</v>
      </c>
      <c r="E207" s="119">
        <v>0</v>
      </c>
      <c r="F207" s="122"/>
      <c r="G207" s="122">
        <v>50</v>
      </c>
      <c r="H207" s="123">
        <v>0</v>
      </c>
      <c r="I207" s="123"/>
    </row>
    <row r="208" spans="1:9" s="151" customFormat="1" ht="27" customHeight="1">
      <c r="A208" s="116"/>
      <c r="B208" s="115" t="s">
        <v>10</v>
      </c>
      <c r="C208" s="115" t="s">
        <v>11</v>
      </c>
      <c r="D208" s="117"/>
      <c r="E208" s="118">
        <v>0</v>
      </c>
      <c r="F208" s="124">
        <v>5000</v>
      </c>
      <c r="G208" s="124">
        <v>6950</v>
      </c>
      <c r="H208" s="125">
        <v>0</v>
      </c>
      <c r="I208" s="125">
        <f>G208/F208*100</f>
        <v>139</v>
      </c>
    </row>
    <row r="209" spans="1:9" ht="27" customHeight="1">
      <c r="A209" s="120"/>
      <c r="B209" s="120" t="s">
        <v>17</v>
      </c>
      <c r="C209" s="120" t="s">
        <v>30</v>
      </c>
      <c r="D209" s="121">
        <v>11001</v>
      </c>
      <c r="E209" s="119">
        <v>0</v>
      </c>
      <c r="F209" s="122"/>
      <c r="G209" s="122">
        <v>6950</v>
      </c>
      <c r="H209" s="123">
        <v>0</v>
      </c>
      <c r="I209" s="123"/>
    </row>
    <row r="210" spans="1:9" ht="27" customHeight="1">
      <c r="A210" s="160">
        <v>2302</v>
      </c>
      <c r="B210" s="161" t="s">
        <v>2</v>
      </c>
      <c r="C210" s="160" t="s">
        <v>268</v>
      </c>
      <c r="D210" s="161"/>
      <c r="E210" s="162">
        <v>108</v>
      </c>
      <c r="F210" s="162">
        <v>5550</v>
      </c>
      <c r="G210" s="162">
        <f>SUM(G223)</f>
        <v>0</v>
      </c>
      <c r="H210" s="163">
        <f>G210/E210*100</f>
        <v>0</v>
      </c>
      <c r="I210" s="163">
        <f>G210/F210*100</f>
        <v>0</v>
      </c>
    </row>
    <row r="211" spans="1:9" ht="27" customHeight="1">
      <c r="A211" s="115" t="s">
        <v>307</v>
      </c>
      <c r="B211" s="116" t="s">
        <v>3</v>
      </c>
      <c r="C211" s="115" t="s">
        <v>308</v>
      </c>
      <c r="D211" s="117"/>
      <c r="E211" s="124">
        <v>0</v>
      </c>
      <c r="F211" s="124">
        <v>5400</v>
      </c>
      <c r="G211" s="124">
        <f>G212</f>
        <v>0</v>
      </c>
      <c r="H211" s="125">
        <v>0</v>
      </c>
      <c r="I211" s="125">
        <f>G211/F211*100</f>
        <v>0</v>
      </c>
    </row>
    <row r="212" spans="1:9" ht="27" customHeight="1">
      <c r="A212" s="116"/>
      <c r="B212" s="115">
        <v>3</v>
      </c>
      <c r="C212" s="115" t="s">
        <v>167</v>
      </c>
      <c r="D212" s="117"/>
      <c r="E212" s="124">
        <v>0</v>
      </c>
      <c r="F212" s="124">
        <v>5400</v>
      </c>
      <c r="G212" s="118">
        <f>SUM(G213)</f>
        <v>0</v>
      </c>
      <c r="H212" s="125">
        <v>0</v>
      </c>
      <c r="I212" s="125">
        <f>G212/F212*100</f>
        <v>0</v>
      </c>
    </row>
    <row r="213" spans="1:9" ht="27" customHeight="1">
      <c r="A213" s="116"/>
      <c r="B213" s="115">
        <v>31</v>
      </c>
      <c r="C213" s="115" t="s">
        <v>166</v>
      </c>
      <c r="D213" s="117"/>
      <c r="E213" s="124">
        <v>0</v>
      </c>
      <c r="F213" s="124">
        <v>4995</v>
      </c>
      <c r="G213" s="118">
        <f>SUM(G214)</f>
        <v>0</v>
      </c>
      <c r="H213" s="125">
        <v>0</v>
      </c>
      <c r="I213" s="125">
        <f>G213/F213*100</f>
        <v>0</v>
      </c>
    </row>
    <row r="214" spans="1:9" ht="27" customHeight="1">
      <c r="A214" s="116"/>
      <c r="B214" s="115">
        <v>311</v>
      </c>
      <c r="C214" s="115" t="s">
        <v>38</v>
      </c>
      <c r="D214" s="149"/>
      <c r="E214" s="124">
        <v>0</v>
      </c>
      <c r="F214" s="124">
        <v>3000</v>
      </c>
      <c r="G214" s="124">
        <f>G218</f>
        <v>0</v>
      </c>
      <c r="H214" s="125">
        <v>0</v>
      </c>
      <c r="I214" s="125">
        <f>G214/F214*100</f>
        <v>0</v>
      </c>
    </row>
    <row r="215" spans="1:9" ht="27" customHeight="1">
      <c r="A215" s="152"/>
      <c r="B215" s="120">
        <v>3111</v>
      </c>
      <c r="C215" s="120" t="s">
        <v>243</v>
      </c>
      <c r="D215" s="121">
        <v>11001</v>
      </c>
      <c r="E215" s="122">
        <v>0</v>
      </c>
      <c r="F215" s="122"/>
      <c r="G215" s="122">
        <f aca="true" t="shared" si="8" ref="G215:G222">G219</f>
        <v>0</v>
      </c>
      <c r="H215" s="123">
        <v>0</v>
      </c>
      <c r="I215" s="123"/>
    </row>
    <row r="216" spans="1:9" ht="27" customHeight="1">
      <c r="A216" s="116"/>
      <c r="B216" s="115">
        <v>312</v>
      </c>
      <c r="C216" s="115" t="s">
        <v>245</v>
      </c>
      <c r="D216" s="149"/>
      <c r="E216" s="124">
        <v>0</v>
      </c>
      <c r="F216" s="124">
        <v>1500</v>
      </c>
      <c r="G216" s="124">
        <f t="shared" si="8"/>
        <v>0</v>
      </c>
      <c r="H216" s="125">
        <v>0</v>
      </c>
      <c r="I216" s="125">
        <f aca="true" t="shared" si="9" ref="I216:I221">G216/F216*100</f>
        <v>0</v>
      </c>
    </row>
    <row r="217" spans="1:9" ht="27" customHeight="1">
      <c r="A217" s="152"/>
      <c r="B217" s="120">
        <v>3121</v>
      </c>
      <c r="C217" s="120" t="s">
        <v>245</v>
      </c>
      <c r="D217" s="121">
        <v>11001</v>
      </c>
      <c r="E217" s="122">
        <v>0</v>
      </c>
      <c r="F217" s="122"/>
      <c r="G217" s="122">
        <f t="shared" si="8"/>
        <v>0</v>
      </c>
      <c r="H217" s="123">
        <v>0</v>
      </c>
      <c r="I217" s="123"/>
    </row>
    <row r="218" spans="1:9" ht="27" customHeight="1">
      <c r="A218" s="120"/>
      <c r="B218" s="115">
        <v>313</v>
      </c>
      <c r="C218" s="115" t="s">
        <v>58</v>
      </c>
      <c r="D218" s="121"/>
      <c r="E218" s="124">
        <v>0</v>
      </c>
      <c r="F218" s="124">
        <v>495</v>
      </c>
      <c r="G218" s="124">
        <f t="shared" si="8"/>
        <v>0</v>
      </c>
      <c r="H218" s="125">
        <v>0</v>
      </c>
      <c r="I218" s="125">
        <f t="shared" si="9"/>
        <v>0</v>
      </c>
    </row>
    <row r="219" spans="1:9" ht="27" customHeight="1">
      <c r="A219" s="120"/>
      <c r="B219" s="120">
        <v>3132</v>
      </c>
      <c r="C219" s="120" t="s">
        <v>331</v>
      </c>
      <c r="D219" s="121">
        <v>11001</v>
      </c>
      <c r="E219" s="122">
        <v>0</v>
      </c>
      <c r="F219" s="122"/>
      <c r="G219" s="122">
        <f t="shared" si="8"/>
        <v>0</v>
      </c>
      <c r="H219" s="123">
        <v>0</v>
      </c>
      <c r="I219" s="123"/>
    </row>
    <row r="220" spans="1:9" ht="27" customHeight="1">
      <c r="A220" s="120"/>
      <c r="B220" s="115">
        <v>32</v>
      </c>
      <c r="C220" s="115" t="s">
        <v>166</v>
      </c>
      <c r="D220" s="121"/>
      <c r="E220" s="124">
        <v>0</v>
      </c>
      <c r="F220" s="124">
        <v>405</v>
      </c>
      <c r="G220" s="124">
        <f t="shared" si="8"/>
        <v>0</v>
      </c>
      <c r="H220" s="125">
        <v>0</v>
      </c>
      <c r="I220" s="125">
        <f t="shared" si="9"/>
        <v>0</v>
      </c>
    </row>
    <row r="221" spans="1:9" ht="27" customHeight="1">
      <c r="A221" s="120"/>
      <c r="B221" s="115">
        <v>321</v>
      </c>
      <c r="C221" s="115" t="s">
        <v>6</v>
      </c>
      <c r="D221" s="121"/>
      <c r="E221" s="124">
        <v>0</v>
      </c>
      <c r="F221" s="124">
        <v>405</v>
      </c>
      <c r="G221" s="124">
        <f t="shared" si="8"/>
        <v>0</v>
      </c>
      <c r="H221" s="125">
        <v>0</v>
      </c>
      <c r="I221" s="125">
        <f t="shared" si="9"/>
        <v>0</v>
      </c>
    </row>
    <row r="222" spans="1:9" ht="27" customHeight="1">
      <c r="A222" s="120"/>
      <c r="B222" s="120">
        <v>3212</v>
      </c>
      <c r="C222" s="120" t="s">
        <v>249</v>
      </c>
      <c r="D222" s="121">
        <v>11001</v>
      </c>
      <c r="E222" s="122">
        <v>0</v>
      </c>
      <c r="F222" s="122"/>
      <c r="G222" s="122">
        <f t="shared" si="8"/>
        <v>0</v>
      </c>
      <c r="H222" s="123">
        <v>0</v>
      </c>
      <c r="I222" s="123"/>
    </row>
    <row r="223" spans="1:9" ht="27" customHeight="1">
      <c r="A223" s="115" t="s">
        <v>269</v>
      </c>
      <c r="B223" s="116" t="s">
        <v>3</v>
      </c>
      <c r="C223" s="115" t="s">
        <v>270</v>
      </c>
      <c r="D223" s="117"/>
      <c r="E223" s="124">
        <v>108</v>
      </c>
      <c r="F223" s="124">
        <v>150</v>
      </c>
      <c r="G223" s="124">
        <f>G224</f>
        <v>0</v>
      </c>
      <c r="H223" s="125">
        <f aca="true" t="shared" si="10" ref="H223:H231">G223/E223*100</f>
        <v>0</v>
      </c>
      <c r="I223" s="125">
        <f>G223/F223*100</f>
        <v>0</v>
      </c>
    </row>
    <row r="224" spans="1:9" ht="27" customHeight="1">
      <c r="A224" s="116"/>
      <c r="B224" s="115">
        <v>3</v>
      </c>
      <c r="C224" s="115" t="s">
        <v>167</v>
      </c>
      <c r="D224" s="117"/>
      <c r="E224" s="118">
        <v>108</v>
      </c>
      <c r="F224" s="124">
        <v>150</v>
      </c>
      <c r="G224" s="118">
        <f>SUM(G225)</f>
        <v>0</v>
      </c>
      <c r="H224" s="125">
        <f t="shared" si="10"/>
        <v>0</v>
      </c>
      <c r="I224" s="125">
        <f>G224/F224*100</f>
        <v>0</v>
      </c>
    </row>
    <row r="225" spans="1:9" ht="27" customHeight="1">
      <c r="A225" s="116"/>
      <c r="B225" s="115">
        <v>32</v>
      </c>
      <c r="C225" s="115" t="s">
        <v>166</v>
      </c>
      <c r="D225" s="117"/>
      <c r="E225" s="118">
        <v>108</v>
      </c>
      <c r="F225" s="124">
        <v>150</v>
      </c>
      <c r="G225" s="118">
        <f>SUM(G226)</f>
        <v>0</v>
      </c>
      <c r="H225" s="125">
        <f t="shared" si="10"/>
        <v>0</v>
      </c>
      <c r="I225" s="125">
        <f>G225/F225*100</f>
        <v>0</v>
      </c>
    </row>
    <row r="226" spans="1:9" ht="27" customHeight="1">
      <c r="A226" s="116"/>
      <c r="B226" s="115" t="s">
        <v>37</v>
      </c>
      <c r="C226" s="115" t="s">
        <v>38</v>
      </c>
      <c r="D226" s="117"/>
      <c r="E226" s="118">
        <v>108</v>
      </c>
      <c r="F226" s="124">
        <v>150</v>
      </c>
      <c r="G226" s="124">
        <f>G227</f>
        <v>0</v>
      </c>
      <c r="H226" s="125">
        <f t="shared" si="10"/>
        <v>0</v>
      </c>
      <c r="I226" s="125">
        <f>G226/F226*100</f>
        <v>0</v>
      </c>
    </row>
    <row r="227" spans="1:9" ht="27" customHeight="1">
      <c r="A227" s="120"/>
      <c r="B227" s="120" t="s">
        <v>57</v>
      </c>
      <c r="C227" s="120" t="s">
        <v>58</v>
      </c>
      <c r="D227" s="121">
        <v>53060</v>
      </c>
      <c r="E227" s="119">
        <v>108</v>
      </c>
      <c r="F227" s="122"/>
      <c r="G227" s="122">
        <v>0</v>
      </c>
      <c r="H227" s="123">
        <f t="shared" si="10"/>
        <v>0</v>
      </c>
      <c r="I227" s="123"/>
    </row>
    <row r="228" spans="1:9" ht="27" customHeight="1">
      <c r="A228" s="160">
        <v>2401</v>
      </c>
      <c r="B228" s="161" t="s">
        <v>2</v>
      </c>
      <c r="C228" s="160" t="s">
        <v>271</v>
      </c>
      <c r="D228" s="161"/>
      <c r="E228" s="162">
        <v>8739</v>
      </c>
      <c r="F228" s="162">
        <v>1069</v>
      </c>
      <c r="G228" s="162">
        <v>1068.75</v>
      </c>
      <c r="H228" s="163">
        <f t="shared" si="10"/>
        <v>12.229660144181256</v>
      </c>
      <c r="I228" s="163">
        <f>G228/F228*100</f>
        <v>99.97661365762394</v>
      </c>
    </row>
    <row r="229" spans="1:9" ht="27" customHeight="1">
      <c r="A229" s="115" t="s">
        <v>272</v>
      </c>
      <c r="B229" s="116" t="s">
        <v>3</v>
      </c>
      <c r="C229" s="115" t="s">
        <v>273</v>
      </c>
      <c r="D229" s="117"/>
      <c r="E229" s="118">
        <v>8739</v>
      </c>
      <c r="F229" s="118">
        <v>1069</v>
      </c>
      <c r="G229" s="118">
        <v>1068.75</v>
      </c>
      <c r="H229" s="113">
        <f t="shared" si="10"/>
        <v>12.229660144181256</v>
      </c>
      <c r="I229" s="113">
        <f>G229/F229*100</f>
        <v>99.97661365762394</v>
      </c>
    </row>
    <row r="230" spans="1:9" ht="27" customHeight="1">
      <c r="A230" s="116"/>
      <c r="B230" s="115">
        <v>3</v>
      </c>
      <c r="C230" s="115" t="s">
        <v>167</v>
      </c>
      <c r="D230" s="117"/>
      <c r="E230" s="118">
        <v>8739</v>
      </c>
      <c r="F230" s="118">
        <v>1069</v>
      </c>
      <c r="G230" s="118">
        <v>1068.75</v>
      </c>
      <c r="H230" s="113">
        <f t="shared" si="10"/>
        <v>12.229660144181256</v>
      </c>
      <c r="I230" s="113">
        <f>G230/F230*100</f>
        <v>99.97661365762394</v>
      </c>
    </row>
    <row r="231" spans="1:9" ht="27" customHeight="1">
      <c r="A231" s="116"/>
      <c r="B231" s="115">
        <v>32</v>
      </c>
      <c r="C231" s="115" t="s">
        <v>166</v>
      </c>
      <c r="D231" s="117"/>
      <c r="E231" s="118">
        <v>8739</v>
      </c>
      <c r="F231" s="118">
        <v>1069</v>
      </c>
      <c r="G231" s="118">
        <v>1068.75</v>
      </c>
      <c r="H231" s="113">
        <f t="shared" si="10"/>
        <v>12.229660144181256</v>
      </c>
      <c r="I231" s="113">
        <f>G231/F231*100</f>
        <v>99.97661365762394</v>
      </c>
    </row>
    <row r="232" spans="1:9" ht="27" customHeight="1">
      <c r="A232" s="116"/>
      <c r="B232" s="115">
        <v>322</v>
      </c>
      <c r="C232" s="115" t="s">
        <v>306</v>
      </c>
      <c r="D232" s="117"/>
      <c r="E232" s="118">
        <v>0</v>
      </c>
      <c r="F232" s="124">
        <v>1069</v>
      </c>
      <c r="G232" s="118">
        <v>0</v>
      </c>
      <c r="H232" s="125">
        <v>0</v>
      </c>
      <c r="I232" s="125">
        <f>G232/F232*100</f>
        <v>0</v>
      </c>
    </row>
    <row r="233" spans="1:9" ht="27" customHeight="1">
      <c r="A233" s="120"/>
      <c r="B233" s="120">
        <v>3225</v>
      </c>
      <c r="C233" s="120" t="s">
        <v>51</v>
      </c>
      <c r="D233" s="121">
        <v>48005</v>
      </c>
      <c r="E233" s="119">
        <v>0</v>
      </c>
      <c r="F233" s="122"/>
      <c r="G233" s="119">
        <v>0</v>
      </c>
      <c r="H233" s="123">
        <v>0</v>
      </c>
      <c r="I233" s="123"/>
    </row>
    <row r="234" spans="1:9" s="151" customFormat="1" ht="27" customHeight="1">
      <c r="A234" s="115"/>
      <c r="B234" s="115">
        <v>323</v>
      </c>
      <c r="C234" s="115" t="s">
        <v>15</v>
      </c>
      <c r="D234" s="149"/>
      <c r="E234" s="118">
        <v>8739</v>
      </c>
      <c r="F234" s="124"/>
      <c r="G234" s="118">
        <v>1068.75</v>
      </c>
      <c r="H234" s="125">
        <f>G234/E234*100</f>
        <v>12.229660144181256</v>
      </c>
      <c r="I234" s="125">
        <v>0</v>
      </c>
    </row>
    <row r="235" spans="1:9" ht="27" customHeight="1">
      <c r="A235" s="120"/>
      <c r="B235" s="120">
        <v>3232</v>
      </c>
      <c r="C235" s="120" t="s">
        <v>23</v>
      </c>
      <c r="D235" s="121">
        <v>48005</v>
      </c>
      <c r="E235" s="119">
        <v>8739</v>
      </c>
      <c r="F235" s="122"/>
      <c r="G235" s="119">
        <v>1068.75</v>
      </c>
      <c r="H235" s="123">
        <f>G235/E235*100</f>
        <v>12.229660144181256</v>
      </c>
      <c r="I235" s="123"/>
    </row>
    <row r="236" spans="1:9" ht="27" customHeight="1">
      <c r="A236" s="160">
        <v>2403</v>
      </c>
      <c r="B236" s="161" t="s">
        <v>2</v>
      </c>
      <c r="C236" s="160" t="s">
        <v>274</v>
      </c>
      <c r="D236" s="161"/>
      <c r="E236" s="162">
        <v>469928</v>
      </c>
      <c r="F236" s="162">
        <f>SUM(F237+F242)</f>
        <v>0</v>
      </c>
      <c r="G236" s="162">
        <f>SUM(G237+G242)</f>
        <v>0</v>
      </c>
      <c r="H236" s="163">
        <f>G236/E236*100</f>
        <v>0</v>
      </c>
      <c r="I236" s="163">
        <v>0</v>
      </c>
    </row>
    <row r="237" spans="1:9" ht="27" customHeight="1">
      <c r="A237" s="115" t="s">
        <v>275</v>
      </c>
      <c r="B237" s="116" t="s">
        <v>3</v>
      </c>
      <c r="C237" s="115" t="s">
        <v>276</v>
      </c>
      <c r="D237" s="117"/>
      <c r="E237" s="118">
        <v>7000</v>
      </c>
      <c r="F237" s="118">
        <f>F238</f>
        <v>0</v>
      </c>
      <c r="G237" s="118">
        <f>G238</f>
        <v>0</v>
      </c>
      <c r="H237" s="125">
        <v>0</v>
      </c>
      <c r="I237" s="113">
        <v>0</v>
      </c>
    </row>
    <row r="238" spans="1:9" ht="27" customHeight="1">
      <c r="A238" s="116"/>
      <c r="B238" s="115">
        <v>4</v>
      </c>
      <c r="C238" s="115" t="s">
        <v>171</v>
      </c>
      <c r="D238" s="117"/>
      <c r="E238" s="118">
        <v>7000</v>
      </c>
      <c r="F238" s="118">
        <f>SUM(F239)</f>
        <v>0</v>
      </c>
      <c r="G238" s="118">
        <f>SUM(G239)</f>
        <v>0</v>
      </c>
      <c r="H238" s="125">
        <v>0</v>
      </c>
      <c r="I238" s="113">
        <v>0</v>
      </c>
    </row>
    <row r="239" spans="1:9" ht="27" customHeight="1">
      <c r="A239" s="116"/>
      <c r="B239" s="115">
        <v>41</v>
      </c>
      <c r="C239" s="115" t="s">
        <v>172</v>
      </c>
      <c r="D239" s="117"/>
      <c r="E239" s="118">
        <v>7000</v>
      </c>
      <c r="F239" s="118">
        <f>F240</f>
        <v>0</v>
      </c>
      <c r="G239" s="118">
        <f>G240</f>
        <v>0</v>
      </c>
      <c r="H239" s="125">
        <v>0</v>
      </c>
      <c r="I239" s="113">
        <v>0</v>
      </c>
    </row>
    <row r="240" spans="1:9" ht="27" customHeight="1">
      <c r="A240" s="116"/>
      <c r="B240" s="115" t="s">
        <v>26</v>
      </c>
      <c r="C240" s="115" t="s">
        <v>27</v>
      </c>
      <c r="D240" s="117"/>
      <c r="E240" s="118">
        <v>7000</v>
      </c>
      <c r="F240" s="119">
        <v>0</v>
      </c>
      <c r="G240" s="118">
        <f>G241</f>
        <v>0</v>
      </c>
      <c r="H240" s="125">
        <v>0</v>
      </c>
      <c r="I240" s="113">
        <v>0</v>
      </c>
    </row>
    <row r="241" spans="1:9" ht="27" customHeight="1">
      <c r="A241" s="120"/>
      <c r="B241" s="120">
        <v>4126</v>
      </c>
      <c r="C241" s="120" t="s">
        <v>277</v>
      </c>
      <c r="D241" s="121">
        <v>48006</v>
      </c>
      <c r="E241" s="119">
        <v>7000</v>
      </c>
      <c r="F241" s="122"/>
      <c r="G241" s="122">
        <v>0</v>
      </c>
      <c r="H241" s="123">
        <v>0</v>
      </c>
      <c r="I241" s="123"/>
    </row>
    <row r="242" spans="1:9" ht="27" customHeight="1">
      <c r="A242" s="115" t="s">
        <v>343</v>
      </c>
      <c r="B242" s="116" t="s">
        <v>3</v>
      </c>
      <c r="C242" s="115" t="s">
        <v>344</v>
      </c>
      <c r="D242" s="117"/>
      <c r="E242" s="118">
        <v>462928</v>
      </c>
      <c r="F242" s="118">
        <v>0</v>
      </c>
      <c r="G242" s="118">
        <v>0</v>
      </c>
      <c r="H242" s="113">
        <v>0</v>
      </c>
      <c r="I242" s="113">
        <v>0</v>
      </c>
    </row>
    <row r="243" spans="1:9" ht="27" customHeight="1">
      <c r="A243" s="116"/>
      <c r="B243" s="115">
        <v>4</v>
      </c>
      <c r="C243" s="115" t="s">
        <v>171</v>
      </c>
      <c r="D243" s="117"/>
      <c r="E243" s="118">
        <v>462928</v>
      </c>
      <c r="F243" s="118">
        <f>SUM(F244)</f>
        <v>0</v>
      </c>
      <c r="G243" s="118">
        <f>SUM(G244)</f>
        <v>0</v>
      </c>
      <c r="H243" s="113">
        <f>G243/E243*100</f>
        <v>0</v>
      </c>
      <c r="I243" s="125">
        <v>0</v>
      </c>
    </row>
    <row r="244" spans="1:9" ht="27" customHeight="1">
      <c r="A244" s="116"/>
      <c r="B244" s="115">
        <v>45</v>
      </c>
      <c r="C244" s="115" t="s">
        <v>278</v>
      </c>
      <c r="D244" s="117"/>
      <c r="E244" s="118">
        <v>462928</v>
      </c>
      <c r="F244" s="124">
        <f>SUM(F245,)</f>
        <v>0</v>
      </c>
      <c r="G244" s="124">
        <f>SUM(G245,)</f>
        <v>0</v>
      </c>
      <c r="H244" s="125">
        <f>G244/E244*100</f>
        <v>0</v>
      </c>
      <c r="I244" s="125">
        <v>0</v>
      </c>
    </row>
    <row r="245" spans="1:9" ht="27" customHeight="1">
      <c r="A245" s="116"/>
      <c r="B245" s="115">
        <v>451</v>
      </c>
      <c r="C245" s="115" t="s">
        <v>279</v>
      </c>
      <c r="D245" s="117"/>
      <c r="E245" s="118">
        <v>462928</v>
      </c>
      <c r="F245" s="122">
        <v>0</v>
      </c>
      <c r="G245" s="124">
        <f>SUM(G246)</f>
        <v>0</v>
      </c>
      <c r="H245" s="125">
        <f>G245/E245*100</f>
        <v>0</v>
      </c>
      <c r="I245" s="125">
        <v>0</v>
      </c>
    </row>
    <row r="246" spans="1:9" ht="27" customHeight="1">
      <c r="A246" s="120"/>
      <c r="B246" s="120">
        <v>4511</v>
      </c>
      <c r="C246" s="120" t="s">
        <v>279</v>
      </c>
      <c r="D246" s="121">
        <v>48006</v>
      </c>
      <c r="E246" s="119">
        <v>462928</v>
      </c>
      <c r="F246" s="122"/>
      <c r="G246" s="122">
        <v>0</v>
      </c>
      <c r="H246" s="123">
        <f>G246/E246*100</f>
        <v>0</v>
      </c>
      <c r="I246" s="123"/>
    </row>
    <row r="247" spans="1:9" ht="27" customHeight="1">
      <c r="A247" s="160">
        <v>2405</v>
      </c>
      <c r="B247" s="161" t="s">
        <v>2</v>
      </c>
      <c r="C247" s="160" t="s">
        <v>280</v>
      </c>
      <c r="D247" s="161"/>
      <c r="E247" s="162">
        <f>SUM(E248,E254)</f>
        <v>16227</v>
      </c>
      <c r="F247" s="162">
        <v>1000</v>
      </c>
      <c r="G247" s="162">
        <v>0</v>
      </c>
      <c r="H247" s="163">
        <f>G247/E247*100</f>
        <v>0</v>
      </c>
      <c r="I247" s="163">
        <f>G247/F247*100</f>
        <v>0</v>
      </c>
    </row>
    <row r="248" spans="1:9" ht="27" customHeight="1">
      <c r="A248" s="115" t="s">
        <v>282</v>
      </c>
      <c r="B248" s="116" t="s">
        <v>3</v>
      </c>
      <c r="C248" s="115" t="s">
        <v>283</v>
      </c>
      <c r="D248" s="117"/>
      <c r="E248" s="118">
        <v>13227</v>
      </c>
      <c r="F248" s="118">
        <v>0</v>
      </c>
      <c r="G248" s="118">
        <v>0</v>
      </c>
      <c r="H248" s="125">
        <v>0</v>
      </c>
      <c r="I248" s="113">
        <v>0</v>
      </c>
    </row>
    <row r="249" spans="1:9" ht="27" customHeight="1">
      <c r="A249" s="116"/>
      <c r="B249" s="115">
        <v>4</v>
      </c>
      <c r="C249" s="115" t="s">
        <v>171</v>
      </c>
      <c r="D249" s="117"/>
      <c r="E249" s="118">
        <v>13227</v>
      </c>
      <c r="F249" s="118">
        <v>0</v>
      </c>
      <c r="G249" s="118">
        <v>0</v>
      </c>
      <c r="H249" s="125">
        <v>0</v>
      </c>
      <c r="I249" s="125">
        <v>0</v>
      </c>
    </row>
    <row r="250" spans="1:9" ht="27" customHeight="1">
      <c r="A250" s="116"/>
      <c r="B250" s="115">
        <v>42</v>
      </c>
      <c r="C250" s="115" t="s">
        <v>170</v>
      </c>
      <c r="D250" s="117"/>
      <c r="E250" s="118">
        <v>13227</v>
      </c>
      <c r="F250" s="118">
        <v>0</v>
      </c>
      <c r="G250" s="118">
        <v>0</v>
      </c>
      <c r="H250" s="125">
        <v>0</v>
      </c>
      <c r="I250" s="113">
        <v>0</v>
      </c>
    </row>
    <row r="251" spans="1:9" ht="27" customHeight="1">
      <c r="A251" s="116"/>
      <c r="B251" s="115">
        <v>422</v>
      </c>
      <c r="C251" s="115" t="s">
        <v>281</v>
      </c>
      <c r="D251" s="117"/>
      <c r="E251" s="118">
        <v>13227</v>
      </c>
      <c r="F251" s="118">
        <v>0</v>
      </c>
      <c r="G251" s="118">
        <f>SUM(G252:G252)</f>
        <v>0</v>
      </c>
      <c r="H251" s="125">
        <v>0</v>
      </c>
      <c r="I251" s="113">
        <v>0</v>
      </c>
    </row>
    <row r="252" spans="1:9" ht="27" customHeight="1">
      <c r="A252" s="120"/>
      <c r="B252" s="120" t="s">
        <v>24</v>
      </c>
      <c r="C252" s="120" t="s">
        <v>25</v>
      </c>
      <c r="D252" s="121">
        <v>48006</v>
      </c>
      <c r="E252" s="119">
        <v>2866</v>
      </c>
      <c r="F252" s="119">
        <v>0</v>
      </c>
      <c r="G252" s="122">
        <v>0</v>
      </c>
      <c r="H252" s="123">
        <v>0</v>
      </c>
      <c r="I252" s="123"/>
    </row>
    <row r="253" spans="1:9" ht="27" customHeight="1">
      <c r="A253" s="120"/>
      <c r="B253" s="120">
        <v>4223</v>
      </c>
      <c r="C253" s="120" t="s">
        <v>60</v>
      </c>
      <c r="D253" s="121">
        <v>62300</v>
      </c>
      <c r="E253" s="119">
        <v>10361</v>
      </c>
      <c r="F253" s="119">
        <v>0</v>
      </c>
      <c r="G253" s="122">
        <v>0</v>
      </c>
      <c r="H253" s="123">
        <v>0</v>
      </c>
      <c r="I253" s="123"/>
    </row>
    <row r="254" spans="1:9" ht="27" customHeight="1">
      <c r="A254" s="115" t="s">
        <v>287</v>
      </c>
      <c r="B254" s="116" t="s">
        <v>3</v>
      </c>
      <c r="C254" s="115" t="s">
        <v>288</v>
      </c>
      <c r="D254" s="117"/>
      <c r="E254" s="118">
        <v>3000</v>
      </c>
      <c r="F254" s="118">
        <v>1000</v>
      </c>
      <c r="G254" s="118">
        <v>0</v>
      </c>
      <c r="H254" s="113">
        <f aca="true" t="shared" si="11" ref="H254:H265">G254/E254*100</f>
        <v>0</v>
      </c>
      <c r="I254" s="113">
        <f>G254/F254*100</f>
        <v>0</v>
      </c>
    </row>
    <row r="255" spans="1:9" ht="27" customHeight="1">
      <c r="A255" s="116"/>
      <c r="B255" s="115">
        <v>4</v>
      </c>
      <c r="C255" s="115" t="s">
        <v>171</v>
      </c>
      <c r="D255" s="117"/>
      <c r="E255" s="118">
        <v>3000</v>
      </c>
      <c r="F255" s="118">
        <v>1000</v>
      </c>
      <c r="G255" s="118">
        <v>0</v>
      </c>
      <c r="H255" s="125">
        <f t="shared" si="11"/>
        <v>0</v>
      </c>
      <c r="I255" s="125">
        <f>G255/F255*100</f>
        <v>0</v>
      </c>
    </row>
    <row r="256" spans="1:9" ht="27" customHeight="1">
      <c r="A256" s="116"/>
      <c r="B256" s="115">
        <v>42</v>
      </c>
      <c r="C256" s="115" t="s">
        <v>170</v>
      </c>
      <c r="D256" s="117"/>
      <c r="E256" s="118">
        <v>3000</v>
      </c>
      <c r="F256" s="118">
        <v>1000</v>
      </c>
      <c r="G256" s="118">
        <v>0</v>
      </c>
      <c r="H256" s="113">
        <f t="shared" si="11"/>
        <v>0</v>
      </c>
      <c r="I256" s="113">
        <f>G256/F256*100</f>
        <v>0</v>
      </c>
    </row>
    <row r="257" spans="1:9" ht="27" customHeight="1">
      <c r="A257" s="116"/>
      <c r="B257" s="115" t="s">
        <v>61</v>
      </c>
      <c r="C257" s="115" t="s">
        <v>62</v>
      </c>
      <c r="D257" s="117"/>
      <c r="E257" s="118">
        <v>0</v>
      </c>
      <c r="F257" s="124">
        <v>1000</v>
      </c>
      <c r="G257" s="124">
        <v>0</v>
      </c>
      <c r="H257" s="125">
        <v>0</v>
      </c>
      <c r="I257" s="125">
        <f>G257/F257*100</f>
        <v>0</v>
      </c>
    </row>
    <row r="258" spans="1:9" ht="27" customHeight="1">
      <c r="A258" s="120"/>
      <c r="B258" s="120" t="s">
        <v>63</v>
      </c>
      <c r="C258" s="120" t="s">
        <v>64</v>
      </c>
      <c r="D258" s="121">
        <v>53082</v>
      </c>
      <c r="E258" s="119">
        <v>1000</v>
      </c>
      <c r="F258" s="122">
        <v>1000</v>
      </c>
      <c r="G258" s="122">
        <v>0</v>
      </c>
      <c r="H258" s="125">
        <f t="shared" si="11"/>
        <v>0</v>
      </c>
      <c r="I258" s="123"/>
    </row>
    <row r="259" spans="1:9" ht="27" customHeight="1">
      <c r="A259" s="120"/>
      <c r="B259" s="120">
        <v>4241</v>
      </c>
      <c r="C259" s="120" t="s">
        <v>64</v>
      </c>
      <c r="D259" s="121">
        <v>11001</v>
      </c>
      <c r="E259" s="119">
        <v>2000</v>
      </c>
      <c r="F259" s="122">
        <v>0</v>
      </c>
      <c r="G259" s="122">
        <v>0</v>
      </c>
      <c r="H259" s="125">
        <f t="shared" si="11"/>
        <v>0</v>
      </c>
      <c r="I259" s="123"/>
    </row>
    <row r="260" spans="1:9" ht="27" customHeight="1">
      <c r="A260" s="160">
        <v>9108</v>
      </c>
      <c r="B260" s="161" t="s">
        <v>2</v>
      </c>
      <c r="C260" s="160" t="s">
        <v>286</v>
      </c>
      <c r="D260" s="161"/>
      <c r="E260" s="162">
        <v>133320</v>
      </c>
      <c r="F260" s="162">
        <v>230000</v>
      </c>
      <c r="G260" s="162">
        <f>SUM(G261)</f>
        <v>188212.27</v>
      </c>
      <c r="H260" s="163">
        <f t="shared" si="11"/>
        <v>141.17331983198318</v>
      </c>
      <c r="I260" s="163">
        <f>G260/F260*100</f>
        <v>81.83142173913043</v>
      </c>
    </row>
    <row r="261" spans="1:9" ht="27" customHeight="1">
      <c r="A261" s="115" t="s">
        <v>285</v>
      </c>
      <c r="B261" s="116" t="s">
        <v>3</v>
      </c>
      <c r="C261" s="115" t="s">
        <v>284</v>
      </c>
      <c r="D261" s="117"/>
      <c r="E261" s="124">
        <v>133320</v>
      </c>
      <c r="F261" s="124">
        <v>230000</v>
      </c>
      <c r="G261" s="124">
        <f>SUM(G262)</f>
        <v>188212.27</v>
      </c>
      <c r="H261" s="125">
        <f t="shared" si="11"/>
        <v>141.17331983198318</v>
      </c>
      <c r="I261" s="125">
        <f>G261/F261*100</f>
        <v>81.83142173913043</v>
      </c>
    </row>
    <row r="262" spans="1:9" ht="27" customHeight="1">
      <c r="A262" s="116"/>
      <c r="B262" s="115">
        <v>3</v>
      </c>
      <c r="C262" s="115" t="s">
        <v>167</v>
      </c>
      <c r="D262" s="117"/>
      <c r="E262" s="124">
        <f>SUM(E263,E273)</f>
        <v>133320</v>
      </c>
      <c r="F262" s="124">
        <v>230000</v>
      </c>
      <c r="G262" s="124">
        <f>SUM(G263,G273)</f>
        <v>188212.27</v>
      </c>
      <c r="H262" s="125">
        <f t="shared" si="11"/>
        <v>141.17331983198318</v>
      </c>
      <c r="I262" s="113">
        <f>G262/F262*100</f>
        <v>81.83142173913043</v>
      </c>
    </row>
    <row r="263" spans="1:9" ht="27" customHeight="1">
      <c r="A263" s="116"/>
      <c r="B263" s="115">
        <v>31</v>
      </c>
      <c r="C263" s="115" t="s">
        <v>242</v>
      </c>
      <c r="D263" s="117"/>
      <c r="E263" s="124">
        <f>SUM(E264,E267,E270)</f>
        <v>124610</v>
      </c>
      <c r="F263" s="124">
        <v>216622.5</v>
      </c>
      <c r="G263" s="124">
        <f>SUM(G264,G267,G270)</f>
        <v>172600.31999999998</v>
      </c>
      <c r="H263" s="125">
        <f t="shared" si="11"/>
        <v>138.51241473397</v>
      </c>
      <c r="I263" s="113">
        <f>G263/F263*100</f>
        <v>79.67792819305473</v>
      </c>
    </row>
    <row r="264" spans="1:9" ht="27" customHeight="1">
      <c r="A264" s="116"/>
      <c r="B264" s="115">
        <v>311</v>
      </c>
      <c r="C264" s="115" t="s">
        <v>243</v>
      </c>
      <c r="D264" s="117"/>
      <c r="E264" s="124">
        <f>SUM(E265:E266)</f>
        <v>89451</v>
      </c>
      <c r="F264" s="124">
        <v>176500</v>
      </c>
      <c r="G264" s="124">
        <v>139008.02</v>
      </c>
      <c r="H264" s="125">
        <f t="shared" si="11"/>
        <v>155.40130350694793</v>
      </c>
      <c r="I264" s="113">
        <f>G264/F264*100</f>
        <v>78.75808498583568</v>
      </c>
    </row>
    <row r="265" spans="1:9" ht="27" customHeight="1">
      <c r="A265" s="120"/>
      <c r="B265" s="120">
        <v>3111</v>
      </c>
      <c r="C265" s="120" t="s">
        <v>267</v>
      </c>
      <c r="D265" s="121">
        <v>11001</v>
      </c>
      <c r="E265" s="122">
        <v>61906</v>
      </c>
      <c r="F265" s="122">
        <v>29500</v>
      </c>
      <c r="G265" s="122">
        <v>0</v>
      </c>
      <c r="H265" s="125">
        <f t="shared" si="11"/>
        <v>0</v>
      </c>
      <c r="I265" s="123"/>
    </row>
    <row r="266" spans="1:9" ht="27" customHeight="1">
      <c r="A266" s="120"/>
      <c r="B266" s="120">
        <v>3111</v>
      </c>
      <c r="C266" s="120" t="s">
        <v>267</v>
      </c>
      <c r="D266" s="121">
        <v>51100</v>
      </c>
      <c r="E266" s="122">
        <v>27545</v>
      </c>
      <c r="F266" s="122">
        <v>147000</v>
      </c>
      <c r="G266" s="122">
        <v>139008.02</v>
      </c>
      <c r="H266" s="125">
        <f>G266/E266*100</f>
        <v>504.6579052459611</v>
      </c>
      <c r="I266" s="123"/>
    </row>
    <row r="267" spans="1:9" ht="27" customHeight="1">
      <c r="A267" s="116"/>
      <c r="B267" s="115">
        <v>312</v>
      </c>
      <c r="C267" s="115" t="s">
        <v>245</v>
      </c>
      <c r="D267" s="117"/>
      <c r="E267" s="124">
        <v>20400</v>
      </c>
      <c r="F267" s="124">
        <v>11000</v>
      </c>
      <c r="G267" s="124">
        <v>10500</v>
      </c>
      <c r="H267" s="125">
        <v>0</v>
      </c>
      <c r="I267" s="125">
        <f>G267/F267*100</f>
        <v>95.45454545454545</v>
      </c>
    </row>
    <row r="268" spans="1:9" ht="27" customHeight="1">
      <c r="A268" s="120"/>
      <c r="B268" s="120">
        <v>3121</v>
      </c>
      <c r="C268" s="120" t="s">
        <v>245</v>
      </c>
      <c r="D268" s="121">
        <v>11001</v>
      </c>
      <c r="E268" s="122">
        <v>15400</v>
      </c>
      <c r="F268" s="122">
        <v>500</v>
      </c>
      <c r="G268" s="122">
        <v>0</v>
      </c>
      <c r="H268" s="123">
        <v>0</v>
      </c>
      <c r="I268" s="123"/>
    </row>
    <row r="269" spans="1:9" ht="27" customHeight="1">
      <c r="A269" s="120"/>
      <c r="B269" s="120">
        <v>3121</v>
      </c>
      <c r="C269" s="120" t="s">
        <v>245</v>
      </c>
      <c r="D269" s="121">
        <v>51100</v>
      </c>
      <c r="E269" s="122">
        <v>5000</v>
      </c>
      <c r="F269" s="122">
        <v>10500</v>
      </c>
      <c r="G269" s="122">
        <v>10500</v>
      </c>
      <c r="H269" s="123">
        <v>0</v>
      </c>
      <c r="I269" s="123"/>
    </row>
    <row r="270" spans="1:9" ht="27" customHeight="1">
      <c r="A270" s="116"/>
      <c r="B270" s="115">
        <v>313</v>
      </c>
      <c r="C270" s="115" t="s">
        <v>246</v>
      </c>
      <c r="D270" s="117"/>
      <c r="E270" s="124">
        <f>SUM(E271:E272)</f>
        <v>14759</v>
      </c>
      <c r="F270" s="124">
        <v>29112.5</v>
      </c>
      <c r="G270" s="124">
        <v>23092.3</v>
      </c>
      <c r="H270" s="125">
        <v>0</v>
      </c>
      <c r="I270" s="125">
        <f>G270/F270*100</f>
        <v>79.32091026191497</v>
      </c>
    </row>
    <row r="271" spans="1:9" ht="27" customHeight="1">
      <c r="A271" s="120"/>
      <c r="B271" s="120">
        <v>3132</v>
      </c>
      <c r="C271" s="120" t="s">
        <v>247</v>
      </c>
      <c r="D271" s="121">
        <v>11001</v>
      </c>
      <c r="E271" s="122">
        <v>9317</v>
      </c>
      <c r="F271" s="122">
        <v>4867.5</v>
      </c>
      <c r="G271" s="122">
        <v>0</v>
      </c>
      <c r="H271" s="123">
        <v>0</v>
      </c>
      <c r="I271" s="123"/>
    </row>
    <row r="272" spans="1:9" ht="27" customHeight="1">
      <c r="A272" s="120"/>
      <c r="B272" s="120">
        <v>3132</v>
      </c>
      <c r="C272" s="120" t="s">
        <v>247</v>
      </c>
      <c r="D272" s="121">
        <v>51100</v>
      </c>
      <c r="E272" s="122">
        <v>5442</v>
      </c>
      <c r="F272" s="122">
        <v>24255</v>
      </c>
      <c r="G272" s="122">
        <v>23092.3</v>
      </c>
      <c r="H272" s="123">
        <v>0</v>
      </c>
      <c r="I272" s="123"/>
    </row>
    <row r="273" spans="1:9" ht="27" customHeight="1">
      <c r="A273" s="116"/>
      <c r="B273" s="115">
        <v>32</v>
      </c>
      <c r="C273" s="115" t="s">
        <v>166</v>
      </c>
      <c r="D273" s="117"/>
      <c r="E273" s="124">
        <v>8710</v>
      </c>
      <c r="F273" s="124">
        <v>13377.5</v>
      </c>
      <c r="G273" s="124">
        <v>15611.95</v>
      </c>
      <c r="H273" s="125">
        <v>0</v>
      </c>
      <c r="I273" s="125">
        <f>G273/F273*100</f>
        <v>116.70304615959634</v>
      </c>
    </row>
    <row r="274" spans="1:9" ht="27" customHeight="1">
      <c r="A274" s="116"/>
      <c r="B274" s="115">
        <v>321</v>
      </c>
      <c r="C274" s="115" t="s">
        <v>6</v>
      </c>
      <c r="D274" s="117"/>
      <c r="E274" s="124">
        <v>8710</v>
      </c>
      <c r="F274" s="124">
        <v>13377.5</v>
      </c>
      <c r="G274" s="124">
        <v>15611.95</v>
      </c>
      <c r="H274" s="125">
        <v>0</v>
      </c>
      <c r="I274" s="125">
        <f>G274/F274*100</f>
        <v>116.70304615959634</v>
      </c>
    </row>
    <row r="275" spans="1:9" ht="27" customHeight="1">
      <c r="A275" s="120"/>
      <c r="B275" s="120">
        <v>3212</v>
      </c>
      <c r="C275" s="120" t="s">
        <v>249</v>
      </c>
      <c r="D275" s="121">
        <v>11001</v>
      </c>
      <c r="E275" s="122">
        <v>4710</v>
      </c>
      <c r="F275" s="122">
        <v>811.67</v>
      </c>
      <c r="G275" s="122">
        <v>0</v>
      </c>
      <c r="H275" s="123">
        <v>0</v>
      </c>
      <c r="I275" s="123"/>
    </row>
    <row r="276" spans="1:9" ht="27" customHeight="1">
      <c r="A276" s="120"/>
      <c r="B276" s="120">
        <v>3212</v>
      </c>
      <c r="C276" s="120" t="s">
        <v>249</v>
      </c>
      <c r="D276" s="121">
        <v>51100</v>
      </c>
      <c r="E276" s="122">
        <v>4000</v>
      </c>
      <c r="F276" s="122">
        <v>12565.83</v>
      </c>
      <c r="G276" s="122">
        <v>15611.95</v>
      </c>
      <c r="H276" s="123">
        <v>0</v>
      </c>
      <c r="I276" s="123"/>
    </row>
  </sheetData>
  <sheetProtection/>
  <mergeCells count="3">
    <mergeCell ref="B2:C2"/>
    <mergeCell ref="B3:C3"/>
    <mergeCell ref="A1:I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57" r:id="rId1"/>
  <headerFooter alignWithMargins="0">
    <oddFooter>&amp;L&amp;C&amp;R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2022-07-27T10:32:10Z</dcterms:modified>
  <cp:category/>
  <cp:version/>
  <cp:contentType/>
  <cp:contentStatus/>
</cp:coreProperties>
</file>