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ažetak" sheetId="1" r:id="rId1"/>
    <sheet name="OPĆI DIO-prihodi" sheetId="2" r:id="rId2"/>
    <sheet name="OPĆI DIO-RASHODI" sheetId="3" r:id="rId3"/>
    <sheet name="POSEBNI DIO" sheetId="4" r:id="rId4"/>
  </sheets>
  <definedNames>
    <definedName name="_GoBack" localSheetId="1">'OPĆI DIO-prihodi'!$B$35</definedName>
    <definedName name="_GoBack" localSheetId="2">'OPĆI DIO-RASHODI'!#REF!</definedName>
    <definedName name="_xlnm.Print_Area" localSheetId="2">'OPĆI DIO-RASHODI'!$A$1:$K$95</definedName>
    <definedName name="_xlnm.Print_Area" localSheetId="3">'POSEBNI DIO'!$A$1:$M$287</definedName>
  </definedNames>
  <calcPr fullCalcOnLoad="1"/>
</workbook>
</file>

<file path=xl/sharedStrings.xml><?xml version="1.0" encoding="utf-8"?>
<sst xmlns="http://schemas.openxmlformats.org/spreadsheetml/2006/main" count="727" uniqueCount="363">
  <si>
    <t>BROJČANA OZNAKA I NAZIV</t>
  </si>
  <si>
    <t>1</t>
  </si>
  <si>
    <t xml:space="preserve">Program: </t>
  </si>
  <si>
    <t xml:space="preserve">AKTIVNOST: </t>
  </si>
  <si>
    <t>3121</t>
  </si>
  <si>
    <t>321</t>
  </si>
  <si>
    <t>NAKNADE TROŠKOVA ZAPOSLENIMA</t>
  </si>
  <si>
    <t>3212</t>
  </si>
  <si>
    <t>3211</t>
  </si>
  <si>
    <t>SLUŽBENA PUTOVANJA</t>
  </si>
  <si>
    <t>329</t>
  </si>
  <si>
    <t>OST.NESPOM.RASHODI POSLOVANJA</t>
  </si>
  <si>
    <t>372</t>
  </si>
  <si>
    <t>OSTALE NAKNADE GRAĐANIMA I KUČANSTVIMA IZ PRORAČUNA</t>
  </si>
  <si>
    <t>323</t>
  </si>
  <si>
    <t>RASHODI ZA USLUGE</t>
  </si>
  <si>
    <t>3299</t>
  </si>
  <si>
    <t>3237</t>
  </si>
  <si>
    <t>INTELEKTUALNE I OSOBNE  USLUGE</t>
  </si>
  <si>
    <t>3239</t>
  </si>
  <si>
    <t>OSTALE USLUGE</t>
  </si>
  <si>
    <t>3232</t>
  </si>
  <si>
    <t>USLUGE TEKUĆEG I INVESTICIJSKOG ODRŽAVANJA</t>
  </si>
  <si>
    <t>4221</t>
  </si>
  <si>
    <t>UREDSKA OPREMA I NAMJEŠTAJ</t>
  </si>
  <si>
    <t>3238</t>
  </si>
  <si>
    <t>RAČUNALNE USLUGE</t>
  </si>
  <si>
    <t>OSTALI NESPOMENUTI RASHODI POSLOVANJA</t>
  </si>
  <si>
    <t>343</t>
  </si>
  <si>
    <t>OSTALI FINANCIJSKI RASHODI</t>
  </si>
  <si>
    <t>3431</t>
  </si>
  <si>
    <t>BANKARSKE USLUGE I USLUGE PLATNOG PROMETA</t>
  </si>
  <si>
    <t>3213</t>
  </si>
  <si>
    <t>STRUČNO USAVRŠAVANJE ZAPOSLENIKA</t>
  </si>
  <si>
    <t>322</t>
  </si>
  <si>
    <t>RASHODI ZA MATERIJAL I ENERG.</t>
  </si>
  <si>
    <t>3227</t>
  </si>
  <si>
    <t>SLUŽBENA, RADNA I ZAŠTITNA ODJEĆA I OBUĆA</t>
  </si>
  <si>
    <t>3234</t>
  </si>
  <si>
    <t>3236</t>
  </si>
  <si>
    <t>3223</t>
  </si>
  <si>
    <t>ENERGIJA</t>
  </si>
  <si>
    <t>USLUGE PROMIDŽBE I INFORMIRANJA</t>
  </si>
  <si>
    <t>3221</t>
  </si>
  <si>
    <t>UREDSKI MATERIJAL I OSTALI MATERIJALNI RASHODI</t>
  </si>
  <si>
    <t>3224</t>
  </si>
  <si>
    <t>MAT.I DIJELOVI ZA TEKUĆE I INVEST.ODRŽAVANJE</t>
  </si>
  <si>
    <t>3225</t>
  </si>
  <si>
    <t>SITNI INVENTAR I AUTO GUME</t>
  </si>
  <si>
    <t>3231</t>
  </si>
  <si>
    <t>USLUGE TELEFONA, POŠTE I PRIJEVOZA</t>
  </si>
  <si>
    <t>KOMUNALNE USLUGE</t>
  </si>
  <si>
    <t>PRISTOJBE I NAKNADE</t>
  </si>
  <si>
    <t>ČLANARINE</t>
  </si>
  <si>
    <t>3222</t>
  </si>
  <si>
    <t>MATERIJAL I SIROVINE</t>
  </si>
  <si>
    <t>ZDRAVSTVENE I VETERINARSKE USLUGE</t>
  </si>
  <si>
    <t>424</t>
  </si>
  <si>
    <t>KNJIGE,UMJ.DJELA I OST.IZLOŽB.VRIJEDN.</t>
  </si>
  <si>
    <t>4241</t>
  </si>
  <si>
    <t>KNJIGE</t>
  </si>
  <si>
    <t>3722</t>
  </si>
  <si>
    <t>PRIJEVOZ UČENIKA</t>
  </si>
  <si>
    <t xml:space="preserve">Račun prihoda/
primitka </t>
  </si>
  <si>
    <t>Naziv računa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</si>
  <si>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</si>
  <si>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</si>
  <si>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</si>
  <si>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 i prihodi od donacija</t>
  </si>
  <si>
    <t>Donacije od pravnih i fizičkih osoba izvan općeg proračuna</t>
  </si>
  <si>
    <t>Prihodi po posebnim propisima</t>
  </si>
  <si>
    <t>Sufinanciranje cijene usluge, participacije i slično</t>
  </si>
  <si>
    <t>Pomoći iz inozemstva i od subjekata unutar općeg proračuna</t>
  </si>
  <si>
    <t>Pomoći od izvanproračunskih korisnika</t>
  </si>
  <si>
    <t>Pomoći proračunskim korisnicima iz proračuna koji im nije nadležan</t>
  </si>
  <si>
    <t xml:space="preserve">UKUPNO PRIHODI </t>
  </si>
  <si>
    <t>Račun rashoda/
izdatka</t>
  </si>
  <si>
    <t>Rashodi za zaposlene</t>
  </si>
  <si>
    <t>Plaće</t>
  </si>
  <si>
    <t>Plaće za redovan rad</t>
  </si>
  <si>
    <t xml:space="preserve">Ostali rashodi za zaposlene 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</si>
  <si>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</si>
  <si>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</si>
  <si>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</si>
  <si>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</si>
  <si>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</si>
  <si>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</si>
  <si>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</si>
  <si>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</si>
  <si>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</si>
  <si>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</si>
  <si>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</si>
  <si>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</si>
  <si>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</si>
  <si>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</si>
  <si>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</si>
  <si>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</si>
  <si>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</si>
  <si>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</si>
  <si>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</si>
  <si>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</si>
  <si>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</si>
  <si>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</si>
  <si>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</si>
  <si>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 xml:space="preserve">Naknade troškova osobama izvan radnog odnosa </t>
  </si>
  <si>
    <t>Ostali nespomenuti rashodi poslovanja</t>
  </si>
  <si>
    <t>Premija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</si>
  <si>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</si>
  <si>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</si>
  <si>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</si>
  <si>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</si>
  <si>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</si>
  <si>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</si>
  <si>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</si>
  <si>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</si>
  <si>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</si>
  <si>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</si>
  <si>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</si>
  <si>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</si>
  <si>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</si>
  <si>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Uređaji,strojevi i oprema za ostale namjene</t>
  </si>
  <si>
    <t>Knjige</t>
  </si>
  <si>
    <t>UKUPNO RASHODI</t>
  </si>
  <si>
    <t>3293</t>
  </si>
  <si>
    <t>Plaće za prekovremeni rad</t>
  </si>
  <si>
    <t>Plaće za posebne uvjete rada</t>
  </si>
  <si>
    <t>Tekuće pomoći proračunskim korisnicima dr. proračuna</t>
  </si>
  <si>
    <t>Tekući prijenosi između između prorač.korisnika istog proračuna</t>
  </si>
  <si>
    <t>Ostale naknade građanima i kućanstvima iz proračuna</t>
  </si>
  <si>
    <t>Mjerni i kontrolni uređaji</t>
  </si>
  <si>
    <t>Rashodi za nabavu nefinancijske imovine</t>
  </si>
  <si>
    <t>Licence</t>
  </si>
  <si>
    <t>Knjige, umjetnička djela i ostalie izložb.vrijednosti</t>
  </si>
  <si>
    <t>Tisak</t>
  </si>
  <si>
    <t>Tekuće pomoći proračunskim korisnicima iz proračuna koji im nije nadležan</t>
  </si>
  <si>
    <t>Kapitalne pomoći proračunskim korisnicima iz proračuna koji im nije nadležan</t>
  </si>
  <si>
    <t xml:space="preserve">Pomoći temeljem prijenosa EU sredstava </t>
  </si>
  <si>
    <t>Prihodi iz proračuna za financiranje redovne djelatnosti</t>
  </si>
  <si>
    <t>Prihodi od imovine</t>
  </si>
  <si>
    <t>Prihodi od financijske imovine - kamate a vista</t>
  </si>
  <si>
    <t>Prihodi od nefinancijske imovine - najam</t>
  </si>
  <si>
    <t>Prihodi od administrativnih pristojbi i po posebnim propisima</t>
  </si>
  <si>
    <t>Prihodi od prodaje robe i pruženih usluga</t>
  </si>
  <si>
    <t>Tekuće donacije  od pravnih i fizičkih osoba izvan općeg proračuna</t>
  </si>
  <si>
    <t xml:space="preserve">PRIHODI PO IZVORIMA FINANCIRANJA </t>
  </si>
  <si>
    <t>Opći prihodi i primici</t>
  </si>
  <si>
    <t>Donacije</t>
  </si>
  <si>
    <t xml:space="preserve">Prihodi za posebne namjene </t>
  </si>
  <si>
    <t>Pomoći</t>
  </si>
  <si>
    <t>Vlastiti prihodi</t>
  </si>
  <si>
    <t xml:space="preserve">Sveukupno </t>
  </si>
  <si>
    <t>Tekuće pomoći od izvanproračunskih korisnika</t>
  </si>
  <si>
    <t>Kamate na oročena sredstva</t>
  </si>
  <si>
    <t>Prihodi od zakupa i iznajmljivanja imovine</t>
  </si>
  <si>
    <t>Rashodi za nabavu neproizvedene dugotrajne imovine</t>
  </si>
  <si>
    <t xml:space="preserve">RASHODI PO IZVORIMA FINANCIRANJA </t>
  </si>
  <si>
    <t>MATERIJALNI RASHODI</t>
  </si>
  <si>
    <t>RASHODI POSLOVANJA</t>
  </si>
  <si>
    <t>FINANCIJSKI RASHODI</t>
  </si>
  <si>
    <t>NAKNADA GRAĐANIMA I KUĆANSTVIMA</t>
  </si>
  <si>
    <t>RASHODI ZA NABAVU PROIZVEDENE DUGOTRAJNE IMOVINE</t>
  </si>
  <si>
    <t>RASHODI ZA NABAVU NEFINANCIJSKE IMOVINE</t>
  </si>
  <si>
    <t>SAŽETAK</t>
  </si>
  <si>
    <t>A. RAČUN PRIHODA I RASHODA</t>
  </si>
  <si>
    <t>OPIS</t>
  </si>
  <si>
    <t>6 PRIHODI POSLOVANJA</t>
  </si>
  <si>
    <t>7 PRIHODI OD PRODAJE NEFINANCIJSKE IMOVINE</t>
  </si>
  <si>
    <t>UKUPNO PRIHODI</t>
  </si>
  <si>
    <t>3 RASHODI POSLOVANJA</t>
  </si>
  <si>
    <t>4 RASHODI ZA NABAVU NEFINANCIJSKE IMOVINE</t>
  </si>
  <si>
    <t>Razlika</t>
  </si>
  <si>
    <t>B. RAČUN FINANCIRANJA</t>
  </si>
  <si>
    <t>8 PRIMICI OD FINANCIJSKE IMOVINE I ZADUŽIVANJA</t>
  </si>
  <si>
    <t>5 IZDACI ZA FINANCIJSKU IMOVINU I OTPLATE ZAJMOVA</t>
  </si>
  <si>
    <t>NETO FINANCIRANJE</t>
  </si>
  <si>
    <t>REKAPITULACIJA</t>
  </si>
  <si>
    <t>UKUPNI PRIHODI</t>
  </si>
  <si>
    <t>VIŠAK PRETHODNIH GODINA</t>
  </si>
  <si>
    <t>PRIMICI OD FINANCIJSKE IMOVINE I ZADUŽIVANJA</t>
  </si>
  <si>
    <t>UKUPNO RASPOLOŽIVA SREDSTVA</t>
  </si>
  <si>
    <t>UKUPNI RASHODI</t>
  </si>
  <si>
    <t>IZDACI ZA FINANCIJSKU IMOVINU I OTPLATU ZAJMOVA</t>
  </si>
  <si>
    <t>UKUPNO RASPOREĐENA SREDSTVA</t>
  </si>
  <si>
    <t>C. RASPOLOŽIVA SREDSTVA IZ PRETHODNE GODINE</t>
  </si>
  <si>
    <t>VIŠAK / MANJAK IZ PRETHODNE GODINE KOJI ĆE SE POKRITI U TEKUĆOJ GODINI</t>
  </si>
  <si>
    <t>VIŠAK / MANJAK + RASPOLOŽIVA SREDSTVA IZ PRETHODNIH GODINA + NETO FINANCIRANJE</t>
  </si>
  <si>
    <t>D. INFORMACIJA O UKUPNOM VIŠKU/MANJKU DONESENOM IZ PRETHODNE GODINE</t>
  </si>
  <si>
    <t>UKUPAN DONOS VIŠKA / MANJKA IZ PRETHODNE GODINE</t>
  </si>
  <si>
    <t>Prihodi od prodaje nefinancijske imovine</t>
  </si>
  <si>
    <t>Prihodi od prodaje neproizvedene dugotrajne imovine</t>
  </si>
  <si>
    <t>Prihodi od prodaje materijalne imovine-prirodnih bogatstava</t>
  </si>
  <si>
    <t>Prihodi od prodaje proizvedene dugotrajne imovine</t>
  </si>
  <si>
    <t>Prihodi od prodaje građevinskih objekata</t>
  </si>
  <si>
    <t>Prihodi od prodaje postrojenja i opreme</t>
  </si>
  <si>
    <t>Prihodi od prodaje prijevoznih sredstava</t>
  </si>
  <si>
    <t>Primici od financijske imovine i zaduživanja</t>
  </si>
  <si>
    <t>Primljeni povrati glavnica danih zajmova i depozita</t>
  </si>
  <si>
    <t>Primici od povrata depozita i jamčevnih pologa</t>
  </si>
  <si>
    <t>Primici od prodaje dionica i udjela u glavnici</t>
  </si>
  <si>
    <t>Primici od prodaje dionica i udjela u glavnici trg.druš.u js</t>
  </si>
  <si>
    <t>Primici od zaduživanja</t>
  </si>
  <si>
    <t>Primlj.krediti i zajmovi  od kredit.i ost.financ.inst.izv.js</t>
  </si>
  <si>
    <t>Prihodi poslovanja</t>
  </si>
  <si>
    <t>Izdaci za financijsku imovinu i otplate zajmova</t>
  </si>
  <si>
    <t>Izdaci za otplate glavnica primljenih kredita i zajmova</t>
  </si>
  <si>
    <t>Otplate gl.primlj.kred.i zajm.od kred.i ost.fin.inst.izv.js</t>
  </si>
  <si>
    <t>Izvor financiranja</t>
  </si>
  <si>
    <t>Naziv izvora financiranja</t>
  </si>
  <si>
    <t xml:space="preserve">Prihodi od pruženih usluga </t>
  </si>
  <si>
    <t>Ostale naknade troškova zaposlenima</t>
  </si>
  <si>
    <t>Troškovi sudskih postupaka</t>
  </si>
  <si>
    <t>Zatezne kamate</t>
  </si>
  <si>
    <t>Ostala nematerijalna imovina</t>
  </si>
  <si>
    <t>Ulaganje u računalne programe</t>
  </si>
  <si>
    <t>Kapitalne donacije</t>
  </si>
  <si>
    <t>Tekući prijenosi između proračunskih korisnika istog proračuna</t>
  </si>
  <si>
    <t>Kapitalne pomoći iz državnog proračuna -EU</t>
  </si>
  <si>
    <t>Redovna djelatnost OŠ MINIMALNI STANDARDI</t>
  </si>
  <si>
    <t>Materijalni rashodi OŠ po kriterijima</t>
  </si>
  <si>
    <t>A210101</t>
  </si>
  <si>
    <t>A210102</t>
  </si>
  <si>
    <t>REPREZENTACIJA</t>
  </si>
  <si>
    <t>OSTALE NAKNADE</t>
  </si>
  <si>
    <t>A210104</t>
  </si>
  <si>
    <t>Plaće i drugi rashodi za zaposlene osnovnih škola</t>
  </si>
  <si>
    <t>RASHODI ZA ZAPOSLENE</t>
  </si>
  <si>
    <t>PLAĆE ZA REDOVAN RAD</t>
  </si>
  <si>
    <t>PLAĆE ZA REDOVAN RAD - PO PRESUDI</t>
  </si>
  <si>
    <t>OSTALI RASHODI ZA ZAPOSLENE</t>
  </si>
  <si>
    <t>DOPRINOSI NA PLAĆE</t>
  </si>
  <si>
    <t>DOPRINOSI ZA OBVEZNO ZDRAVSTVENO OSIGURANJE</t>
  </si>
  <si>
    <t>DOPRINOSI ZA OBVEZNO ZDRAVSTVENO OSIGURANJE U SLUČAJU NEZAPOSLENOSTI</t>
  </si>
  <si>
    <t>NAKNADE ZA PRIJEVOZ, RAD NA TERENU I ODVOJEN ŽIVOT</t>
  </si>
  <si>
    <t>TROŠKOVI SUDSKIH POSTUPAKA</t>
  </si>
  <si>
    <t>ZATEZNE KAMATE</t>
  </si>
  <si>
    <t>Programi red. Djelatnost OŠ - iznad standarda</t>
  </si>
  <si>
    <t>A210201</t>
  </si>
  <si>
    <t>Materijalni rashodi po stvarnom trošku - iznad standarda</t>
  </si>
  <si>
    <t>PREMIJE OSIGURANJA</t>
  </si>
  <si>
    <t>Obrazovanje iznad standarda</t>
  </si>
  <si>
    <t>POMOĆNICI U NASTAVI -UOD-ŽUPANIJA</t>
  </si>
  <si>
    <t>ŠKOLSKA KUHINJA</t>
  </si>
  <si>
    <t>A230107</t>
  </si>
  <si>
    <t>Produženi boravak</t>
  </si>
  <si>
    <t>A230116</t>
  </si>
  <si>
    <t>Školski list, časopisi i knjige</t>
  </si>
  <si>
    <t>A230184</t>
  </si>
  <si>
    <t xml:space="preserve">PLAĆE ZA REDOVAN RAD </t>
  </si>
  <si>
    <t>Program obrazovanja iznad standarda</t>
  </si>
  <si>
    <t>A230203</t>
  </si>
  <si>
    <t>Medni dani</t>
  </si>
  <si>
    <t>Investicijsko održavanje osnovnih škola</t>
  </si>
  <si>
    <t>A240101</t>
  </si>
  <si>
    <t>Investicijsko održavanje osnovnih škola - OŠ minimalni standard</t>
  </si>
  <si>
    <t>Opremanje u osnovnim školama</t>
  </si>
  <si>
    <t>POSTROJENA I OPREMA</t>
  </si>
  <si>
    <t>K240502</t>
  </si>
  <si>
    <t>Opremanje knjižnice</t>
  </si>
  <si>
    <t xml:space="preserve">Materijalni rashodi po stvarnom trošku - dec. Oš </t>
  </si>
  <si>
    <t>Rashodi za dodatna ulaganja na nefinancijskoj imovini</t>
  </si>
  <si>
    <t>Dodatna ulaganja na građevinskim objektima</t>
  </si>
  <si>
    <t>RASHODI ZA MATERIJAL I ENERGIJU</t>
  </si>
  <si>
    <t>A230202</t>
  </si>
  <si>
    <t>Građanski odgoj</t>
  </si>
  <si>
    <t>Prihodi od prodaje kratkotrajne nefinancijske imovine</t>
  </si>
  <si>
    <t>Tekuće donacije</t>
  </si>
  <si>
    <t>Tekuće donacije u naravi</t>
  </si>
  <si>
    <t xml:space="preserve">Ostali rashodi </t>
  </si>
  <si>
    <t>Naknade šteta pravnim i fizičkim osobama</t>
  </si>
  <si>
    <t>OŠ DIVŠIĆI</t>
  </si>
  <si>
    <t>PLAĆE ZA PREKOVREMENI RAD</t>
  </si>
  <si>
    <t>PLAĆE ZA POSEBNE UVJETE RADA</t>
  </si>
  <si>
    <t>OSTALE NAKNADE TROŠKOVA ZAPOSLENIMA</t>
  </si>
  <si>
    <t>RASHODI ZA NABAQVU PROIZVEDENE DUGOTRAJNE IMOVINE</t>
  </si>
  <si>
    <t>RASHODI ZA MATERIJAL I ENERGIJI</t>
  </si>
  <si>
    <t>A230135</t>
  </si>
  <si>
    <t>ŠKOLSKO SPORTSKO NATJECANJE</t>
  </si>
  <si>
    <t>A230148</t>
  </si>
  <si>
    <t>FINANCIRANJE UČENIKA S POSEBNIM POTREBAMA</t>
  </si>
  <si>
    <t>NAKNADE GRAĐANIMA I KUĆANSTVIMA U NARAVI</t>
  </si>
  <si>
    <t>A230163</t>
  </si>
  <si>
    <t>A230164</t>
  </si>
  <si>
    <t>RASHODI ZA METERIJAL I ENERGIJU</t>
  </si>
  <si>
    <t>DOPRINOSI NA OBVEZNO ZDRAVSTVENO OSIGURANJE</t>
  </si>
  <si>
    <t>Rashodi poslovanja</t>
  </si>
  <si>
    <t>IZLETI I TERENSKA NASTAVA</t>
  </si>
  <si>
    <t>OBILJEŽAVANJE GODIŠNJICA ŠKOLE</t>
  </si>
  <si>
    <t>FINANCIJSKI PLAN 2023</t>
  </si>
  <si>
    <t>Provedba projekta MOZAIK 5</t>
  </si>
  <si>
    <t>MOZAIK 5</t>
  </si>
  <si>
    <t>T921101</t>
  </si>
  <si>
    <t>PROJEKCIJA 2024</t>
  </si>
  <si>
    <t>PROJEKCIJA  2024 euro</t>
  </si>
  <si>
    <t>PROJEKCIJA  2025</t>
  </si>
  <si>
    <t>PROJEKCIJA  2025 euro</t>
  </si>
  <si>
    <t>FINANCIJSKI PLAN 2023 euro</t>
  </si>
  <si>
    <t>PROJEKCIJA 2024 euro</t>
  </si>
  <si>
    <t>PROJEKCIJA 2025</t>
  </si>
  <si>
    <t>PROJEKCIJA 2025 euro</t>
  </si>
  <si>
    <t>6a</t>
  </si>
  <si>
    <t>Financijski plan 2023 euro</t>
  </si>
  <si>
    <t>Projekcija 2024</t>
  </si>
  <si>
    <t>Projekcija          2024 euro</t>
  </si>
  <si>
    <t>Projekcija           2025 euro</t>
  </si>
  <si>
    <t>Financijski plan 2023</t>
  </si>
  <si>
    <t>Projekcija 2025</t>
  </si>
  <si>
    <t>Projekcija 2024 euro</t>
  </si>
  <si>
    <t>Projekcija 2025 euro</t>
  </si>
  <si>
    <t>Tekuće pomoći temeljem prijenosa EU sredstava</t>
  </si>
  <si>
    <t>Projekcija 2025  euro</t>
  </si>
  <si>
    <t>IZVORNI PLAN 2023</t>
  </si>
  <si>
    <t>IZVORNI PLAN 2023 euro</t>
  </si>
  <si>
    <t>1.REBALANS FP ZA 2023</t>
  </si>
  <si>
    <t>A230134</t>
  </si>
  <si>
    <t>ŠKOLSKI PREVENTIVNI PROGRAM</t>
  </si>
  <si>
    <t>RASHODI ZA MATERIJAL I ENERGIJUJ</t>
  </si>
  <si>
    <t>A230140</t>
  </si>
  <si>
    <t>SUFINANCIRANJE REDOVNE DJELATNOSTO</t>
  </si>
  <si>
    <t>OSTALE NAKNADE GRAĐANIMA I KUĆANSTVIMA IZ PRORAČUNA</t>
  </si>
  <si>
    <t>A230104</t>
  </si>
  <si>
    <t>A230106</t>
  </si>
  <si>
    <t>PREHRANA ZA UČENIKE U OŠ</t>
  </si>
  <si>
    <t>A230208</t>
  </si>
  <si>
    <t>A230209</t>
  </si>
  <si>
    <t>MENSTRUALNE I HIGIJENSKE POTREPŠTINE</t>
  </si>
  <si>
    <t>OSTALI RASHODI</t>
  </si>
  <si>
    <t>TEKUĆE DONACIJE</t>
  </si>
  <si>
    <t>TEKUĆE DONACIJE U NARAVI</t>
  </si>
  <si>
    <t>K240510</t>
  </si>
  <si>
    <t>OPREMANJE ŠKOLSKIH KUHINJA U OŠ</t>
  </si>
  <si>
    <t>UREĐAJI, STROJEVI I OPREMA ZA OSTALE NAMJENE</t>
  </si>
  <si>
    <t>Izvorni plan 2023</t>
  </si>
  <si>
    <t>Izvorni plan 2023 euro</t>
  </si>
  <si>
    <t>1.rebalans FP za 2023</t>
  </si>
  <si>
    <t>Izvorni plan  2023 euro</t>
  </si>
  <si>
    <t>Izvroni plan 2023 euro</t>
  </si>
  <si>
    <t>1.Rebalans FP za 2023</t>
  </si>
  <si>
    <t>2a</t>
  </si>
  <si>
    <t>OSTALE NAKNADE GRAĐANIMA I KUĆANSTVIMA U NARAVI</t>
  </si>
  <si>
    <t>ZAVIČAJNA NASTAVA</t>
  </si>
  <si>
    <t>7a</t>
  </si>
  <si>
    <t>RAZLIKA</t>
  </si>
  <si>
    <t>2.REBALANS FP ZA 2023</t>
  </si>
  <si>
    <t>OSTVARENJE PRIHODA I PRIMITAKA 2. REBALANSA ZA 2023.GODINU I PROJEKCIJE ZA 2024. I 2025.GODINU</t>
  </si>
  <si>
    <t>2.rebalans FP za 2023</t>
  </si>
  <si>
    <t>2.rebalans 2023</t>
  </si>
  <si>
    <t>RASHODI I IZDACI 2.REBALANSA ZA 2023.GODINU I PROJEKCIJE ZA 2024 . I 2025.GODINU</t>
  </si>
  <si>
    <t xml:space="preserve">2. REBALANS FINANCIJSKOG PLANA ZA 2023.GODINU I PROJEKCIJE ZA 2024. I 2025.GODINU
PO PROGRAMSKOJ I  EKONOMSKOJ KLASIFIKACIJI I IZVORIMA FINANCIRANJA </t>
  </si>
  <si>
    <t>2.REBALANS 20232</t>
  </si>
  <si>
    <t>IZVOR FINANCIRANJA</t>
  </si>
  <si>
    <t>A230115</t>
  </si>
  <si>
    <t>Ostali programi i projekti</t>
  </si>
  <si>
    <t>RASAHODI ZA USLUGE</t>
  </si>
  <si>
    <t>Provedba projekta MOZAIK 6</t>
  </si>
  <si>
    <t>T921201</t>
  </si>
  <si>
    <t>MOZAIK 6</t>
  </si>
  <si>
    <t xml:space="preserve">      Projekcija      2024</t>
  </si>
  <si>
    <t xml:space="preserve">     Projekcija      2025</t>
  </si>
  <si>
    <t>Klasa: 400-01/23-01/</t>
  </si>
  <si>
    <t>Ur.broj: 2168-6-04-23-</t>
  </si>
  <si>
    <t>3a</t>
  </si>
  <si>
    <t>8a</t>
  </si>
  <si>
    <t>Školski odbor usvojio je 30.11.2023.g. 2.rebalans Financijskog plana za 2023. godinu i projekcije za 2024. i 2025.godinu (Sažetak, Opći dio- prihodi i rashodi i Posebni dio)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</si>
</sst>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#,##0.00\ &quot;kn&quot;"/>
    <numFmt numFmtId="187" formatCode="#,##0.00_ ;\-#,##0.00\ "/>
    <numFmt numFmtId="188" formatCode="&quot;Da&quot;;&quot;Da&quot;;&quot;Ne&quot;"/>
    <numFmt numFmtId="189" formatCode="&quot;True&quot;;&quot;True&quot;;&quot;False&quot;"/>
    <numFmt numFmtId="190" formatCode="&quot;Uključeno&quot;;&quot;Uključeno&quot;;&quot;Isključeno&quot;"/>
    <numFmt numFmtId="191" formatCode="[$¥€-2]\ #,##0.00_);[Red]\([$€-2]\ #,##0.00\)"/>
    <numFmt numFmtId="192" formatCode="#,##0.00\ _k_n"/>
    <numFmt numFmtId="193" formatCode="[$-41A]d\.\ mmmm\ yyyy\."/>
  </numFmts>
  <fonts count="52">
    <font>
      <sz val="10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8C5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 readingOrder="1"/>
    </xf>
    <xf numFmtId="0" fontId="3" fillId="0" borderId="0" xfId="0" applyFont="1" applyAlignment="1" applyProtection="1">
      <alignment wrapText="1" readingOrder="1"/>
      <protection locked="0"/>
    </xf>
    <xf numFmtId="0" fontId="4" fillId="0" borderId="0" xfId="0" applyFont="1" applyAlignment="1">
      <alignment readingOrder="1"/>
    </xf>
    <xf numFmtId="0" fontId="0" fillId="0" borderId="0" xfId="0" applyFont="1" applyAlignment="1">
      <alignment readingOrder="1"/>
    </xf>
    <xf numFmtId="0" fontId="3" fillId="0" borderId="10" xfId="0" applyFont="1" applyBorder="1" applyAlignment="1" applyProtection="1">
      <alignment wrapText="1" readingOrder="1"/>
      <protection locked="0"/>
    </xf>
    <xf numFmtId="185" fontId="3" fillId="0" borderId="10" xfId="0" applyNumberFormat="1" applyFont="1" applyBorder="1" applyAlignment="1" applyProtection="1">
      <alignment wrapText="1" readingOrder="1"/>
      <protection locked="0"/>
    </xf>
    <xf numFmtId="0" fontId="0" fillId="0" borderId="11" xfId="0" applyFont="1" applyBorder="1" applyAlignment="1">
      <alignment wrapText="1" readingOrder="1"/>
    </xf>
    <xf numFmtId="185" fontId="0" fillId="0" borderId="12" xfId="0" applyNumberFormat="1" applyFont="1" applyBorder="1" applyAlignment="1" applyProtection="1">
      <alignment wrapText="1" readingOrder="1"/>
      <protection locked="0"/>
    </xf>
    <xf numFmtId="0" fontId="48" fillId="0" borderId="0" xfId="0" applyFont="1" applyBorder="1" applyAlignment="1">
      <alignment wrapText="1" readingOrder="1"/>
    </xf>
    <xf numFmtId="185" fontId="3" fillId="0" borderId="0" xfId="0" applyNumberFormat="1" applyFont="1" applyBorder="1" applyAlignment="1" applyProtection="1">
      <alignment wrapText="1" readingOrder="1"/>
      <protection locked="0"/>
    </xf>
    <xf numFmtId="185" fontId="0" fillId="0" borderId="13" xfId="0" applyNumberFormat="1" applyFont="1" applyBorder="1" applyAlignment="1" applyProtection="1">
      <alignment wrapText="1" readingOrder="1"/>
      <protection locked="0"/>
    </xf>
    <xf numFmtId="0" fontId="1" fillId="0" borderId="10" xfId="0" applyFont="1" applyBorder="1" applyAlignment="1" applyProtection="1">
      <alignment horizontal="center" wrapText="1" readingOrder="1"/>
      <protection locked="0"/>
    </xf>
    <xf numFmtId="1" fontId="28" fillId="0" borderId="11" xfId="0" applyNumberFormat="1" applyFont="1" applyFill="1" applyBorder="1" applyAlignment="1" quotePrefix="1">
      <alignment horizontal="center" wrapText="1" readingOrder="1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1" fontId="2" fillId="0" borderId="11" xfId="0" applyNumberFormat="1" applyFont="1" applyFill="1" applyBorder="1" applyAlignment="1" quotePrefix="1">
      <alignment horizontal="center" vertical="center" wrapText="1"/>
    </xf>
    <xf numFmtId="0" fontId="0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 quotePrefix="1">
      <alignment horizontal="center" vertical="center" wrapText="1"/>
    </xf>
    <xf numFmtId="3" fontId="6" fillId="0" borderId="0" xfId="0" applyNumberFormat="1" applyFont="1" applyFill="1" applyAlignment="1">
      <alignment vertical="center"/>
    </xf>
    <xf numFmtId="4" fontId="6" fillId="0" borderId="11" xfId="0" applyNumberFormat="1" applyFont="1" applyFill="1" applyBorder="1" applyAlignment="1" quotePrefix="1">
      <alignment horizontal="right" vertical="center" wrapText="1"/>
    </xf>
    <xf numFmtId="3" fontId="6" fillId="0" borderId="0" xfId="0" applyNumberFormat="1" applyFont="1" applyFill="1" applyBorder="1" applyAlignment="1" quotePrefix="1">
      <alignment vertical="center"/>
    </xf>
    <xf numFmtId="3" fontId="6" fillId="0" borderId="0" xfId="0" applyNumberFormat="1" applyFont="1" applyFill="1" applyAlignment="1" quotePrefix="1">
      <alignment horizontal="center" vertical="center"/>
    </xf>
    <xf numFmtId="4" fontId="0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4" fontId="6" fillId="0" borderId="11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/>
    </xf>
    <xf numFmtId="3" fontId="6" fillId="0" borderId="11" xfId="0" applyNumberFormat="1" applyFont="1" applyFill="1" applyBorder="1" applyAlignment="1" quotePrefix="1">
      <alignment horizontal="left" vertical="center"/>
    </xf>
    <xf numFmtId="3" fontId="6" fillId="0" borderId="0" xfId="0" applyNumberFormat="1" applyFont="1" applyFill="1" applyAlignment="1" quotePrefix="1">
      <alignment horizontal="left" vertical="center"/>
    </xf>
    <xf numFmtId="3" fontId="6" fillId="0" borderId="11" xfId="0" applyNumberFormat="1" applyFont="1" applyFill="1" applyBorder="1" applyAlignment="1" quotePrefix="1">
      <alignment horizontal="center" vertical="center"/>
    </xf>
    <xf numFmtId="4" fontId="6" fillId="0" borderId="11" xfId="0" applyNumberFormat="1" applyFont="1" applyFill="1" applyBorder="1" applyAlignment="1" quotePrefix="1">
      <alignment horizontal="right" vertical="center"/>
    </xf>
    <xf numFmtId="4" fontId="6" fillId="0" borderId="0" xfId="0" applyNumberFormat="1" applyFont="1" applyFill="1" applyBorder="1" applyAlignment="1" quotePrefix="1">
      <alignment horizontal="right" vertical="center"/>
    </xf>
    <xf numFmtId="3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 wrapText="1"/>
    </xf>
    <xf numFmtId="4" fontId="6" fillId="0" borderId="0" xfId="0" applyNumberFormat="1" applyFont="1" applyFill="1" applyAlignment="1" quotePrefix="1">
      <alignment horizontal="right" vertical="center"/>
    </xf>
    <xf numFmtId="3" fontId="0" fillId="0" borderId="0" xfId="0" applyNumberFormat="1" applyFont="1" applyFill="1" applyAlignment="1">
      <alignment horizontal="center" vertical="center"/>
    </xf>
    <xf numFmtId="3" fontId="6" fillId="0" borderId="11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left" vertical="center" wrapText="1"/>
    </xf>
    <xf numFmtId="1" fontId="2" fillId="0" borderId="11" xfId="0" applyNumberFormat="1" applyFont="1" applyFill="1" applyBorder="1" applyAlignment="1" quotePrefix="1">
      <alignment horizontal="center" vertical="center"/>
    </xf>
    <xf numFmtId="1" fontId="0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 quotePrefix="1">
      <alignment horizontal="left" vertical="center" wrapText="1"/>
    </xf>
    <xf numFmtId="3" fontId="6" fillId="0" borderId="0" xfId="0" applyNumberFormat="1" applyFont="1" applyFill="1" applyBorder="1" applyAlignment="1" quotePrefix="1">
      <alignment horizontal="left" vertical="center"/>
    </xf>
    <xf numFmtId="3" fontId="2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left"/>
    </xf>
    <xf numFmtId="0" fontId="48" fillId="33" borderId="11" xfId="0" applyFont="1" applyFill="1" applyBorder="1" applyAlignment="1">
      <alignment vertical="center" wrapText="1"/>
    </xf>
    <xf numFmtId="0" fontId="49" fillId="33" borderId="11" xfId="0" applyFont="1" applyFill="1" applyBorder="1" applyAlignment="1">
      <alignment vertical="center" wrapText="1"/>
    </xf>
    <xf numFmtId="0" fontId="48" fillId="0" borderId="14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33" borderId="15" xfId="0" applyFont="1" applyFill="1" applyBorder="1" applyAlignment="1">
      <alignment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49" fillId="5" borderId="11" xfId="0" applyFont="1" applyFill="1" applyBorder="1" applyAlignment="1">
      <alignment horizontal="left" vertical="center" wrapText="1"/>
    </xf>
    <xf numFmtId="0" fontId="49" fillId="5" borderId="11" xfId="0" applyFont="1" applyFill="1" applyBorder="1" applyAlignment="1">
      <alignment vertical="center" wrapText="1"/>
    </xf>
    <xf numFmtId="4" fontId="6" fillId="5" borderId="11" xfId="0" applyNumberFormat="1" applyFont="1" applyFill="1" applyBorder="1" applyAlignment="1">
      <alignment horizontal="right" vertical="center" wrapText="1"/>
    </xf>
    <xf numFmtId="0" fontId="49" fillId="5" borderId="14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left" vertical="center" wrapText="1"/>
    </xf>
    <xf numFmtId="3" fontId="6" fillId="5" borderId="11" xfId="0" applyNumberFormat="1" applyFont="1" applyFill="1" applyBorder="1" applyAlignment="1" quotePrefix="1">
      <alignment horizontal="left" vertical="center"/>
    </xf>
    <xf numFmtId="3" fontId="6" fillId="5" borderId="11" xfId="0" applyNumberFormat="1" applyFont="1" applyFill="1" applyBorder="1" applyAlignment="1" quotePrefix="1">
      <alignment vertical="center"/>
    </xf>
    <xf numFmtId="3" fontId="6" fillId="5" borderId="11" xfId="0" applyNumberFormat="1" applyFont="1" applyFill="1" applyBorder="1" applyAlignment="1">
      <alignment horizontal="left" vertical="center" wrapText="1"/>
    </xf>
    <xf numFmtId="3" fontId="6" fillId="5" borderId="17" xfId="0" applyNumberFormat="1" applyFont="1" applyFill="1" applyBorder="1" applyAlignment="1">
      <alignment horizontal="left" vertical="center"/>
    </xf>
    <xf numFmtId="3" fontId="6" fillId="5" borderId="17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4" fontId="7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1" xfId="0" applyFont="1" applyBorder="1" applyAlignment="1" applyProtection="1">
      <alignment horizontal="left" vertical="top" wrapText="1" readingOrder="1"/>
      <protection locked="0"/>
    </xf>
    <xf numFmtId="0" fontId="6" fillId="0" borderId="11" xfId="0" applyFont="1" applyBorder="1" applyAlignment="1" applyProtection="1">
      <alignment vertical="top" wrapText="1" readingOrder="1"/>
      <protection locked="0"/>
    </xf>
    <xf numFmtId="4" fontId="6" fillId="0" borderId="11" xfId="0" applyNumberFormat="1" applyFont="1" applyBorder="1" applyAlignment="1" applyProtection="1">
      <alignment horizontal="right" vertical="center" wrapText="1"/>
      <protection locked="0"/>
    </xf>
    <xf numFmtId="4" fontId="7" fillId="0" borderId="11" xfId="0" applyNumberFormat="1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 applyProtection="1">
      <alignment horizontal="left" vertical="top" wrapText="1" readingOrder="1"/>
      <protection locked="0"/>
    </xf>
    <xf numFmtId="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>
      <alignment horizontal="right" vertical="center"/>
    </xf>
    <xf numFmtId="4" fontId="6" fillId="5" borderId="11" xfId="0" applyNumberFormat="1" applyFont="1" applyFill="1" applyBorder="1" applyAlignment="1">
      <alignment horizontal="right" vertical="center"/>
    </xf>
    <xf numFmtId="4" fontId="6" fillId="5" borderId="18" xfId="0" applyNumberFormat="1" applyFont="1" applyFill="1" applyBorder="1" applyAlignment="1">
      <alignment horizontal="right" vertical="center"/>
    </xf>
    <xf numFmtId="4" fontId="6" fillId="0" borderId="18" xfId="0" applyNumberFormat="1" applyFont="1" applyFill="1" applyBorder="1" applyAlignment="1">
      <alignment horizontal="right" vertical="center"/>
    </xf>
    <xf numFmtId="4" fontId="7" fillId="0" borderId="15" xfId="0" applyNumberFormat="1" applyFont="1" applyFill="1" applyBorder="1" applyAlignment="1">
      <alignment horizontal="right" vertical="center"/>
    </xf>
    <xf numFmtId="4" fontId="6" fillId="5" borderId="11" xfId="0" applyNumberFormat="1" applyFont="1" applyFill="1" applyBorder="1" applyAlignment="1" quotePrefix="1">
      <alignment horizontal="right" vertical="center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vertical="center" readingOrder="1"/>
    </xf>
    <xf numFmtId="3" fontId="7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 vertical="top"/>
    </xf>
    <xf numFmtId="0" fontId="0" fillId="35" borderId="0" xfId="0" applyFont="1" applyFill="1" applyAlignment="1">
      <alignment readingOrder="1"/>
    </xf>
    <xf numFmtId="49" fontId="50" fillId="35" borderId="0" xfId="0" applyNumberFormat="1" applyFont="1" applyFill="1" applyBorder="1" applyAlignment="1">
      <alignment vertical="top"/>
    </xf>
    <xf numFmtId="0" fontId="3" fillId="35" borderId="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 applyProtection="1">
      <alignment vertical="top" wrapText="1" readingOrder="1"/>
      <protection locked="0"/>
    </xf>
    <xf numFmtId="0" fontId="6" fillId="36" borderId="11" xfId="0" applyFont="1" applyFill="1" applyBorder="1" applyAlignment="1" applyProtection="1">
      <alignment horizontal="center" vertical="center" wrapText="1" readingOrder="1"/>
      <protection locked="0"/>
    </xf>
    <xf numFmtId="4" fontId="6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6" borderId="11" xfId="0" applyFont="1" applyFill="1" applyBorder="1" applyAlignment="1" applyProtection="1">
      <alignment horizontal="center" vertical="top" wrapText="1"/>
      <protection locked="0"/>
    </xf>
    <xf numFmtId="3" fontId="6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6" borderId="11" xfId="0" applyFont="1" applyFill="1" applyBorder="1" applyAlignment="1" applyProtection="1">
      <alignment horizontal="left" vertical="center" wrapText="1" readingOrder="1"/>
      <protection locked="0"/>
    </xf>
    <xf numFmtId="0" fontId="6" fillId="36" borderId="11" xfId="0" applyFont="1" applyFill="1" applyBorder="1" applyAlignment="1" applyProtection="1">
      <alignment vertical="center" wrapText="1" readingOrder="1"/>
      <protection locked="0"/>
    </xf>
    <xf numFmtId="4" fontId="6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horizontal="center" vertical="top" wrapText="1"/>
    </xf>
    <xf numFmtId="0" fontId="2" fillId="0" borderId="0" xfId="0" applyFont="1" applyBorder="1" applyAlignment="1" applyProtection="1">
      <alignment horizontal="left" wrapText="1" readingOrder="1"/>
      <protection locked="0"/>
    </xf>
    <xf numFmtId="4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7" fillId="36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1" xfId="0" applyNumberFormat="1" applyFont="1" applyFill="1" applyBorder="1" applyAlignment="1">
      <alignment horizontal="right" vertical="center" wrapText="1"/>
    </xf>
    <xf numFmtId="4" fontId="7" fillId="35" borderId="11" xfId="0" applyNumberFormat="1" applyFont="1" applyFill="1" applyBorder="1" applyAlignment="1">
      <alignment horizontal="right" vertical="center" wrapText="1"/>
    </xf>
    <xf numFmtId="4" fontId="6" fillId="37" borderId="11" xfId="0" applyNumberFormat="1" applyFont="1" applyFill="1" applyBorder="1" applyAlignment="1">
      <alignment horizontal="right" vertical="center" wrapText="1"/>
    </xf>
    <xf numFmtId="4" fontId="6" fillId="35" borderId="11" xfId="0" applyNumberFormat="1" applyFont="1" applyFill="1" applyBorder="1" applyAlignment="1">
      <alignment horizontal="right" vertical="center"/>
    </xf>
    <xf numFmtId="4" fontId="7" fillId="20" borderId="0" xfId="0" applyNumberFormat="1" applyFont="1" applyFill="1" applyAlignment="1">
      <alignment horizontal="right" vertical="center"/>
    </xf>
    <xf numFmtId="4" fontId="7" fillId="35" borderId="0" xfId="0" applyNumberFormat="1" applyFont="1" applyFill="1" applyAlignment="1">
      <alignment horizontal="right" vertical="center"/>
    </xf>
    <xf numFmtId="4" fontId="2" fillId="5" borderId="11" xfId="0" applyNumberFormat="1" applyFont="1" applyFill="1" applyBorder="1" applyAlignment="1" quotePrefix="1">
      <alignment horizontal="center" vertical="center" wrapText="1"/>
    </xf>
    <xf numFmtId="1" fontId="2" fillId="5" borderId="11" xfId="0" applyNumberFormat="1" applyFont="1" applyFill="1" applyBorder="1" applyAlignment="1" quotePrefix="1">
      <alignment horizontal="center" vertical="center" wrapText="1"/>
    </xf>
    <xf numFmtId="4" fontId="7" fillId="5" borderId="11" xfId="0" applyNumberFormat="1" applyFont="1" applyFill="1" applyBorder="1" applyAlignment="1">
      <alignment horizontal="right" vertical="center" wrapText="1"/>
    </xf>
    <xf numFmtId="4" fontId="6" fillId="5" borderId="11" xfId="0" applyNumberFormat="1" applyFont="1" applyFill="1" applyBorder="1" applyAlignment="1" quotePrefix="1">
      <alignment horizontal="right" vertical="center" wrapText="1"/>
    </xf>
    <xf numFmtId="4" fontId="0" fillId="5" borderId="0" xfId="0" applyNumberFormat="1" applyFont="1" applyFill="1" applyAlignment="1">
      <alignment horizontal="right" wrapText="1"/>
    </xf>
    <xf numFmtId="4" fontId="0" fillId="35" borderId="0" xfId="0" applyNumberFormat="1" applyFont="1" applyFill="1" applyAlignment="1">
      <alignment horizontal="right" wrapText="1"/>
    </xf>
    <xf numFmtId="4" fontId="2" fillId="35" borderId="0" xfId="0" applyNumberFormat="1" applyFont="1" applyFill="1" applyAlignment="1">
      <alignment horizontal="right" vertical="center" wrapText="1"/>
    </xf>
    <xf numFmtId="1" fontId="2" fillId="5" borderId="11" xfId="0" applyNumberFormat="1" applyFont="1" applyFill="1" applyBorder="1" applyAlignment="1" quotePrefix="1">
      <alignment horizontal="center" vertical="center"/>
    </xf>
    <xf numFmtId="4" fontId="0" fillId="5" borderId="0" xfId="0" applyNumberFormat="1" applyFont="1" applyFill="1" applyAlignment="1">
      <alignment horizontal="right"/>
    </xf>
    <xf numFmtId="0" fontId="2" fillId="35" borderId="0" xfId="0" applyFont="1" applyFill="1" applyBorder="1" applyAlignment="1" applyProtection="1">
      <alignment horizontal="left" wrapText="1" readingOrder="1"/>
      <protection locked="0"/>
    </xf>
    <xf numFmtId="185" fontId="3" fillId="35" borderId="0" xfId="0" applyNumberFormat="1" applyFont="1" applyFill="1" applyBorder="1" applyAlignment="1" applyProtection="1">
      <alignment wrapText="1" readingOrder="1"/>
      <protection locked="0"/>
    </xf>
    <xf numFmtId="0" fontId="3" fillId="35" borderId="0" xfId="0" applyFont="1" applyFill="1" applyAlignment="1" applyProtection="1">
      <alignment wrapText="1" readingOrder="1"/>
      <protection locked="0"/>
    </xf>
    <xf numFmtId="0" fontId="0" fillId="35" borderId="0" xfId="0" applyFill="1" applyBorder="1" applyAlignment="1">
      <alignment horizontal="center" vertical="top" wrapText="1"/>
    </xf>
    <xf numFmtId="4" fontId="6" fillId="35" borderId="0" xfId="0" applyNumberFormat="1" applyFont="1" applyFill="1" applyAlignment="1" quotePrefix="1">
      <alignment horizontal="right" vertical="center"/>
    </xf>
    <xf numFmtId="4" fontId="6" fillId="35" borderId="0" xfId="0" applyNumberFormat="1" applyFont="1" applyFill="1" applyBorder="1" applyAlignment="1" quotePrefix="1">
      <alignment horizontal="right" vertical="center"/>
    </xf>
    <xf numFmtId="185" fontId="3" fillId="0" borderId="12" xfId="0" applyNumberFormat="1" applyFont="1" applyBorder="1" applyAlignment="1" applyProtection="1">
      <alignment wrapText="1" readingOrder="1"/>
      <protection locked="0"/>
    </xf>
    <xf numFmtId="4" fontId="7" fillId="35" borderId="11" xfId="0" applyNumberFormat="1" applyFont="1" applyFill="1" applyBorder="1" applyAlignment="1">
      <alignment horizontal="right" vertical="center"/>
    </xf>
    <xf numFmtId="4" fontId="7" fillId="5" borderId="11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/>
    </xf>
    <xf numFmtId="4" fontId="7" fillId="5" borderId="15" xfId="0" applyNumberFormat="1" applyFont="1" applyFill="1" applyBorder="1" applyAlignment="1">
      <alignment horizontal="right" vertical="center"/>
    </xf>
    <xf numFmtId="0" fontId="49" fillId="35" borderId="11" xfId="0" applyFont="1" applyFill="1" applyBorder="1" applyAlignment="1">
      <alignment vertical="center" wrapText="1"/>
    </xf>
    <xf numFmtId="0" fontId="48" fillId="35" borderId="11" xfId="0" applyFont="1" applyFill="1" applyBorder="1" applyAlignment="1">
      <alignment vertical="center" wrapText="1"/>
    </xf>
    <xf numFmtId="0" fontId="6" fillId="34" borderId="11" xfId="0" applyFont="1" applyFill="1" applyBorder="1" applyAlignment="1" applyProtection="1">
      <alignment horizontal="left" vertical="center" wrapText="1" readingOrder="1"/>
      <protection locked="0"/>
    </xf>
    <xf numFmtId="0" fontId="6" fillId="34" borderId="11" xfId="0" applyFont="1" applyFill="1" applyBorder="1" applyAlignment="1" applyProtection="1">
      <alignment vertical="center" wrapText="1" readingOrder="1"/>
      <protection locked="0"/>
    </xf>
    <xf numFmtId="0" fontId="6" fillId="35" borderId="0" xfId="0" applyFont="1" applyFill="1" applyAlignment="1">
      <alignment/>
    </xf>
    <xf numFmtId="4" fontId="6" fillId="20" borderId="11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1" xfId="0" applyFont="1" applyFill="1" applyBorder="1" applyAlignment="1" applyProtection="1">
      <alignment horizontal="left" vertical="top" wrapText="1" readingOrder="1"/>
      <protection locked="0"/>
    </xf>
    <xf numFmtId="0" fontId="6" fillId="34" borderId="11" xfId="0" applyFont="1" applyFill="1" applyBorder="1" applyAlignment="1" applyProtection="1">
      <alignment vertical="top" wrapText="1" readingOrder="1"/>
      <protection locked="0"/>
    </xf>
    <xf numFmtId="0" fontId="5" fillId="35" borderId="10" xfId="0" applyFont="1" applyFill="1" applyBorder="1" applyAlignment="1" applyProtection="1">
      <alignment horizontal="center" vertical="center" wrapText="1" readingOrder="1"/>
      <protection locked="0"/>
    </xf>
    <xf numFmtId="1" fontId="28" fillId="35" borderId="11" xfId="0" applyNumberFormat="1" applyFont="1" applyFill="1" applyBorder="1" applyAlignment="1" quotePrefix="1">
      <alignment horizontal="center" wrapText="1" readingOrder="1"/>
    </xf>
    <xf numFmtId="185" fontId="3" fillId="35" borderId="10" xfId="0" applyNumberFormat="1" applyFont="1" applyFill="1" applyBorder="1" applyAlignment="1" applyProtection="1">
      <alignment wrapText="1" readingOrder="1"/>
      <protection locked="0"/>
    </xf>
    <xf numFmtId="185" fontId="0" fillId="35" borderId="12" xfId="0" applyNumberFormat="1" applyFont="1" applyFill="1" applyBorder="1" applyAlignment="1" applyProtection="1">
      <alignment wrapText="1" readingOrder="1"/>
      <protection locked="0"/>
    </xf>
    <xf numFmtId="0" fontId="5" fillId="3" borderId="10" xfId="0" applyFont="1" applyFill="1" applyBorder="1" applyAlignment="1" applyProtection="1">
      <alignment horizontal="center" vertical="center" wrapText="1" readingOrder="1"/>
      <protection locked="0"/>
    </xf>
    <xf numFmtId="1" fontId="28" fillId="3" borderId="11" xfId="0" applyNumberFormat="1" applyFont="1" applyFill="1" applyBorder="1" applyAlignment="1" quotePrefix="1">
      <alignment horizontal="center" wrapText="1" readingOrder="1"/>
    </xf>
    <xf numFmtId="185" fontId="3" fillId="3" borderId="10" xfId="0" applyNumberFormat="1" applyFont="1" applyFill="1" applyBorder="1" applyAlignment="1" applyProtection="1">
      <alignment wrapText="1" readingOrder="1"/>
      <protection locked="0"/>
    </xf>
    <xf numFmtId="185" fontId="3" fillId="3" borderId="13" xfId="0" applyNumberFormat="1" applyFont="1" applyFill="1" applyBorder="1" applyAlignment="1" applyProtection="1">
      <alignment wrapText="1" readingOrder="1"/>
      <protection locked="0"/>
    </xf>
    <xf numFmtId="185" fontId="0" fillId="3" borderId="12" xfId="0" applyNumberFormat="1" applyFont="1" applyFill="1" applyBorder="1" applyAlignment="1" applyProtection="1">
      <alignment wrapText="1" readingOrder="1"/>
      <protection locked="0"/>
    </xf>
    <xf numFmtId="4" fontId="2" fillId="35" borderId="11" xfId="0" applyNumberFormat="1" applyFont="1" applyFill="1" applyBorder="1" applyAlignment="1" quotePrefix="1">
      <alignment horizontal="center" vertical="center" wrapText="1"/>
    </xf>
    <xf numFmtId="1" fontId="2" fillId="35" borderId="11" xfId="0" applyNumberFormat="1" applyFont="1" applyFill="1" applyBorder="1" applyAlignment="1" quotePrefix="1">
      <alignment horizontal="center" vertical="center"/>
    </xf>
    <xf numFmtId="4" fontId="6" fillId="35" borderId="18" xfId="0" applyNumberFormat="1" applyFont="1" applyFill="1" applyBorder="1" applyAlignment="1">
      <alignment horizontal="right" vertical="center"/>
    </xf>
    <xf numFmtId="4" fontId="7" fillId="35" borderId="15" xfId="0" applyNumberFormat="1" applyFont="1" applyFill="1" applyBorder="1" applyAlignment="1">
      <alignment horizontal="right" vertical="center"/>
    </xf>
    <xf numFmtId="4" fontId="6" fillId="35" borderId="11" xfId="0" applyNumberFormat="1" applyFont="1" applyFill="1" applyBorder="1" applyAlignment="1" quotePrefix="1">
      <alignment horizontal="right" vertical="center" wrapText="1"/>
    </xf>
    <xf numFmtId="4" fontId="51" fillId="5" borderId="11" xfId="0" applyNumberFormat="1" applyFont="1" applyFill="1" applyBorder="1" applyAlignment="1">
      <alignment horizontal="right" vertical="center"/>
    </xf>
    <xf numFmtId="1" fontId="2" fillId="35" borderId="11" xfId="0" applyNumberFormat="1" applyFont="1" applyFill="1" applyBorder="1" applyAlignment="1" quotePrefix="1">
      <alignment horizontal="center" vertical="center" wrapText="1"/>
    </xf>
    <xf numFmtId="1" fontId="6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vertical="center" wrapText="1" readingOrder="1"/>
      <protection locked="0"/>
    </xf>
    <xf numFmtId="0" fontId="7" fillId="0" borderId="11" xfId="0" applyFont="1" applyBorder="1" applyAlignment="1" applyProtection="1">
      <alignment horizontal="center" vertical="center" wrapText="1" readingOrder="1"/>
      <protection locked="0"/>
    </xf>
    <xf numFmtId="0" fontId="7" fillId="0" borderId="11" xfId="0" applyFont="1" applyBorder="1" applyAlignment="1" applyProtection="1">
      <alignment vertical="center" wrapText="1" readingOrder="1"/>
      <protection locked="0"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 applyProtection="1">
      <alignment horizontal="left" vertical="top" wrapText="1" readingOrder="1"/>
      <protection locked="0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4" fontId="7" fillId="0" borderId="0" xfId="0" applyNumberFormat="1" applyFont="1" applyBorder="1" applyAlignment="1" applyProtection="1">
      <alignment horizontal="right" vertical="center" wrapText="1"/>
      <protection locked="0"/>
    </xf>
    <xf numFmtId="4" fontId="7" fillId="34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>
      <alignment horizontal="left" vertical="top" wrapText="1"/>
    </xf>
    <xf numFmtId="0" fontId="5" fillId="0" borderId="0" xfId="0" applyFont="1" applyAlignment="1" applyProtection="1">
      <alignment horizontal="center" wrapText="1" readingOrder="1"/>
      <protection locked="0"/>
    </xf>
    <xf numFmtId="0" fontId="5" fillId="0" borderId="0" xfId="0" applyFont="1" applyAlignment="1" applyProtection="1">
      <alignment wrapText="1" readingOrder="1"/>
      <protection locked="0"/>
    </xf>
    <xf numFmtId="0" fontId="2" fillId="0" borderId="0" xfId="0" applyFont="1" applyAlignment="1">
      <alignment readingOrder="1"/>
    </xf>
    <xf numFmtId="0" fontId="2" fillId="0" borderId="0" xfId="0" applyFont="1" applyBorder="1" applyAlignment="1" applyProtection="1">
      <alignment horizontal="left" wrapText="1" readingOrder="1"/>
      <protection locked="0"/>
    </xf>
    <xf numFmtId="0" fontId="2" fillId="0" borderId="19" xfId="0" applyFont="1" applyBorder="1" applyAlignment="1" applyProtection="1">
      <alignment horizontal="left" wrapText="1" readingOrder="1"/>
      <protection locked="0"/>
    </xf>
    <xf numFmtId="0" fontId="8" fillId="0" borderId="11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Fill="1" applyBorder="1" applyAlignment="1" quotePrefix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quotePrefix="1">
      <alignment horizontal="center" vertical="center" wrapText="1"/>
    </xf>
    <xf numFmtId="0" fontId="2" fillId="0" borderId="18" xfId="0" applyNumberFormat="1" applyFont="1" applyFill="1" applyBorder="1" applyAlignment="1" quotePrefix="1">
      <alignment horizontal="center" vertical="center" wrapText="1"/>
    </xf>
    <xf numFmtId="1" fontId="2" fillId="0" borderId="11" xfId="0" applyNumberFormat="1" applyFont="1" applyFill="1" applyBorder="1" applyAlignment="1" quotePrefix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 quotePrefix="1">
      <alignment horizontal="center" vertical="center" wrapText="1"/>
    </xf>
    <xf numFmtId="1" fontId="2" fillId="0" borderId="18" xfId="0" applyNumberFormat="1" applyFont="1" applyFill="1" applyBorder="1" applyAlignment="1" quotePrefix="1">
      <alignment horizontal="center" vertical="center" wrapText="1"/>
    </xf>
    <xf numFmtId="0" fontId="6" fillId="36" borderId="14" xfId="0" applyFont="1" applyFill="1" applyBorder="1" applyAlignment="1" applyProtection="1">
      <alignment horizontal="center" vertical="center" wrapText="1" readingOrder="1"/>
      <protection locked="0"/>
    </xf>
    <xf numFmtId="0" fontId="7" fillId="20" borderId="18" xfId="0" applyFont="1" applyFill="1" applyBorder="1" applyAlignment="1">
      <alignment horizontal="center" vertical="center"/>
    </xf>
    <xf numFmtId="1" fontId="6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0"/>
      <rgbColor rgb="00FF0000"/>
      <rgbColor rgb="000000CD"/>
      <rgbColor rgb="00FFFFFF"/>
      <rgbColor rgb="000000FF"/>
      <rgbColor rgb="000000CD"/>
      <rgbColor rgb="00FFFF00"/>
      <rgbColor rgb="004169E1"/>
      <rgbColor rgb="00FFFFE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3.421875" style="4" customWidth="1"/>
    <col min="2" max="3" width="15.421875" style="4" customWidth="1"/>
    <col min="4" max="6" width="15.421875" style="100" customWidth="1"/>
    <col min="7" max="10" width="15.421875" style="4" customWidth="1"/>
    <col min="11" max="16384" width="9.140625" style="4" customWidth="1"/>
  </cols>
  <sheetData>
    <row r="1" spans="1:10" s="1" customFormat="1" ht="26.25" customHeight="1">
      <c r="A1" s="181" t="s">
        <v>162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s="1" customFormat="1" ht="16.5" customHeight="1">
      <c r="A2" s="182" t="s">
        <v>163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s="97" customFormat="1" ht="25.5">
      <c r="A3" s="96" t="s">
        <v>164</v>
      </c>
      <c r="B3" s="96" t="s">
        <v>310</v>
      </c>
      <c r="C3" s="96" t="s">
        <v>311</v>
      </c>
      <c r="D3" s="153" t="s">
        <v>312</v>
      </c>
      <c r="E3" s="153" t="s">
        <v>341</v>
      </c>
      <c r="F3" s="157" t="s">
        <v>342</v>
      </c>
      <c r="G3" s="96" t="s">
        <v>291</v>
      </c>
      <c r="H3" s="96" t="s">
        <v>296</v>
      </c>
      <c r="I3" s="96" t="s">
        <v>297</v>
      </c>
      <c r="J3" s="96" t="s">
        <v>298</v>
      </c>
    </row>
    <row r="4" spans="1:10" s="3" customFormat="1" ht="12">
      <c r="A4" s="12">
        <v>1</v>
      </c>
      <c r="B4" s="13">
        <v>2</v>
      </c>
      <c r="C4" s="13" t="s">
        <v>337</v>
      </c>
      <c r="D4" s="154">
        <v>3</v>
      </c>
      <c r="E4" s="154">
        <v>4</v>
      </c>
      <c r="F4" s="158">
        <v>5</v>
      </c>
      <c r="G4" s="13">
        <v>6</v>
      </c>
      <c r="H4" s="13" t="s">
        <v>299</v>
      </c>
      <c r="I4" s="13">
        <v>7</v>
      </c>
      <c r="J4" s="13" t="s">
        <v>340</v>
      </c>
    </row>
    <row r="5" spans="1:10" ht="12.75">
      <c r="A5" s="5" t="s">
        <v>165</v>
      </c>
      <c r="B5" s="6">
        <v>3161107.04</v>
      </c>
      <c r="C5" s="6">
        <f>B5/7.5345</f>
        <v>419551.00404804567</v>
      </c>
      <c r="D5" s="155">
        <v>484027.65</v>
      </c>
      <c r="E5" s="155">
        <f>SUM(F5-D5)</f>
        <v>29547.609999999986</v>
      </c>
      <c r="F5" s="159">
        <v>513575.26</v>
      </c>
      <c r="G5" s="6">
        <v>2860171.56</v>
      </c>
      <c r="H5" s="6">
        <f>G5/7.5345</f>
        <v>379610.0019908421</v>
      </c>
      <c r="I5" s="6">
        <v>2860171.56</v>
      </c>
      <c r="J5" s="6">
        <f>I5/7.5345</f>
        <v>379610.0019908421</v>
      </c>
    </row>
    <row r="6" spans="1:10" ht="25.5">
      <c r="A6" s="5" t="s">
        <v>166</v>
      </c>
      <c r="B6" s="6">
        <v>0</v>
      </c>
      <c r="C6" s="6">
        <v>0</v>
      </c>
      <c r="D6" s="155">
        <v>0</v>
      </c>
      <c r="E6" s="155">
        <f aca="true" t="shared" si="0" ref="E6:E11">SUM(F6-D6)</f>
        <v>0</v>
      </c>
      <c r="F6" s="159">
        <v>0</v>
      </c>
      <c r="G6" s="6">
        <v>0</v>
      </c>
      <c r="H6" s="6">
        <v>0</v>
      </c>
      <c r="I6" s="6">
        <v>0</v>
      </c>
      <c r="J6" s="6">
        <v>0</v>
      </c>
    </row>
    <row r="7" spans="1:10" ht="12.75">
      <c r="A7" s="5" t="s">
        <v>167</v>
      </c>
      <c r="B7" s="6">
        <v>3161107.04</v>
      </c>
      <c r="C7" s="6">
        <f>B7/7.5345</f>
        <v>419551.00404804567</v>
      </c>
      <c r="D7" s="155">
        <v>484027.65</v>
      </c>
      <c r="E7" s="155">
        <f t="shared" si="0"/>
        <v>29547.609999999986</v>
      </c>
      <c r="F7" s="159">
        <v>513575.26</v>
      </c>
      <c r="G7" s="6">
        <v>2860171.56</v>
      </c>
      <c r="H7" s="6">
        <f aca="true" t="shared" si="1" ref="H7:H12">G7/7.5345</f>
        <v>379610.0019908421</v>
      </c>
      <c r="I7" s="6">
        <v>2860171.56</v>
      </c>
      <c r="J7" s="6">
        <f>I7/7.5345</f>
        <v>379610.0019908421</v>
      </c>
    </row>
    <row r="8" spans="1:10" ht="12.75">
      <c r="A8" s="5" t="s">
        <v>168</v>
      </c>
      <c r="B8" s="6">
        <v>3152336.87</v>
      </c>
      <c r="C8" s="6">
        <f>B8/7.5345</f>
        <v>418387.00245537196</v>
      </c>
      <c r="D8" s="155">
        <v>482289.15</v>
      </c>
      <c r="E8" s="155">
        <f t="shared" si="0"/>
        <v>29154.609999999986</v>
      </c>
      <c r="F8" s="159">
        <v>511443.76</v>
      </c>
      <c r="G8" s="6">
        <v>2853058.98</v>
      </c>
      <c r="H8" s="6">
        <f t="shared" si="1"/>
        <v>378666.0003981684</v>
      </c>
      <c r="I8" s="6">
        <v>2853058.98</v>
      </c>
      <c r="J8" s="6">
        <f>I8/7.5345</f>
        <v>378666.0003981684</v>
      </c>
    </row>
    <row r="9" spans="1:10" ht="25.5">
      <c r="A9" s="5" t="s">
        <v>169</v>
      </c>
      <c r="B9" s="6">
        <v>8770.17</v>
      </c>
      <c r="C9" s="6">
        <f>B9/7.5345</f>
        <v>1164.001592673701</v>
      </c>
      <c r="D9" s="155">
        <v>1738.5</v>
      </c>
      <c r="E9" s="155">
        <f t="shared" si="0"/>
        <v>393</v>
      </c>
      <c r="F9" s="159">
        <v>2131.5</v>
      </c>
      <c r="G9" s="6">
        <v>7112.58</v>
      </c>
      <c r="H9" s="6">
        <f t="shared" si="1"/>
        <v>944.0015926737009</v>
      </c>
      <c r="I9" s="6">
        <v>7112.58</v>
      </c>
      <c r="J9" s="6">
        <f>I9/7.5345</f>
        <v>944.0015926737009</v>
      </c>
    </row>
    <row r="10" spans="1:10" ht="12.75">
      <c r="A10" s="5" t="s">
        <v>122</v>
      </c>
      <c r="B10" s="6">
        <f>SUM(B8:B9)</f>
        <v>3161107.04</v>
      </c>
      <c r="C10" s="6">
        <f>B10/7.5345</f>
        <v>419551.00404804567</v>
      </c>
      <c r="D10" s="155">
        <f>SUM(D8:D9)</f>
        <v>484027.65</v>
      </c>
      <c r="E10" s="155">
        <f t="shared" si="0"/>
        <v>29547.609999999986</v>
      </c>
      <c r="F10" s="159">
        <f>SUM(F8:F9)</f>
        <v>513575.26</v>
      </c>
      <c r="G10" s="6">
        <f>SUM(G8:G9)</f>
        <v>2860171.56</v>
      </c>
      <c r="H10" s="6">
        <f t="shared" si="1"/>
        <v>379610.0019908421</v>
      </c>
      <c r="I10" s="6">
        <f>SUM(I8:I9)</f>
        <v>2860171.56</v>
      </c>
      <c r="J10" s="6">
        <f>I10/7.5345</f>
        <v>379610.0019908421</v>
      </c>
    </row>
    <row r="11" spans="1:10" ht="12.75">
      <c r="A11" s="5" t="s">
        <v>170</v>
      </c>
      <c r="B11" s="6">
        <v>0</v>
      </c>
      <c r="C11" s="6">
        <f>B11/7.5345</f>
        <v>0</v>
      </c>
      <c r="D11" s="155">
        <f>SUM(D7-D10)</f>
        <v>0</v>
      </c>
      <c r="E11" s="155">
        <f t="shared" si="0"/>
        <v>0</v>
      </c>
      <c r="F11" s="159">
        <f>SUM(F7-F10)</f>
        <v>0</v>
      </c>
      <c r="G11" s="6">
        <v>0</v>
      </c>
      <c r="H11" s="6">
        <f t="shared" si="1"/>
        <v>0</v>
      </c>
      <c r="I11" s="6">
        <v>0</v>
      </c>
      <c r="J11" s="6">
        <f>I11/7.5345</f>
        <v>0</v>
      </c>
    </row>
    <row r="12" ht="409.5" customHeight="1" hidden="1">
      <c r="H12" s="6">
        <f t="shared" si="1"/>
        <v>0</v>
      </c>
    </row>
    <row r="13" ht="15.75" customHeight="1"/>
    <row r="14" spans="1:10" s="1" customFormat="1" ht="16.5" customHeight="1">
      <c r="A14" s="182" t="s">
        <v>171</v>
      </c>
      <c r="B14" s="183"/>
      <c r="C14" s="183"/>
      <c r="D14" s="183"/>
      <c r="E14" s="183"/>
      <c r="F14" s="183"/>
      <c r="G14" s="183"/>
      <c r="H14" s="183"/>
      <c r="I14" s="183"/>
      <c r="J14" s="183"/>
    </row>
    <row r="15" spans="1:10" s="97" customFormat="1" ht="25.5">
      <c r="A15" s="96" t="s">
        <v>164</v>
      </c>
      <c r="B15" s="96" t="s">
        <v>287</v>
      </c>
      <c r="C15" s="96" t="s">
        <v>295</v>
      </c>
      <c r="D15" s="153" t="s">
        <v>312</v>
      </c>
      <c r="E15" s="153" t="s">
        <v>341</v>
      </c>
      <c r="F15" s="157" t="s">
        <v>342</v>
      </c>
      <c r="G15" s="96" t="s">
        <v>291</v>
      </c>
      <c r="H15" s="96" t="s">
        <v>296</v>
      </c>
      <c r="I15" s="96" t="s">
        <v>297</v>
      </c>
      <c r="J15" s="96" t="s">
        <v>298</v>
      </c>
    </row>
    <row r="16" spans="1:10" s="3" customFormat="1" ht="12">
      <c r="A16" s="12">
        <v>1</v>
      </c>
      <c r="B16" s="13">
        <v>2</v>
      </c>
      <c r="C16" s="13" t="s">
        <v>337</v>
      </c>
      <c r="D16" s="154">
        <v>3</v>
      </c>
      <c r="E16" s="154">
        <v>4</v>
      </c>
      <c r="F16" s="158">
        <v>5</v>
      </c>
      <c r="G16" s="13">
        <v>6</v>
      </c>
      <c r="H16" s="13" t="s">
        <v>299</v>
      </c>
      <c r="I16" s="13">
        <v>7</v>
      </c>
      <c r="J16" s="13" t="s">
        <v>340</v>
      </c>
    </row>
    <row r="17" spans="1:10" ht="25.5">
      <c r="A17" s="5" t="s">
        <v>172</v>
      </c>
      <c r="B17" s="6">
        <v>0</v>
      </c>
      <c r="C17" s="6">
        <v>0</v>
      </c>
      <c r="D17" s="155">
        <v>0</v>
      </c>
      <c r="E17" s="155">
        <v>0</v>
      </c>
      <c r="F17" s="159">
        <v>0</v>
      </c>
      <c r="G17" s="6">
        <v>0</v>
      </c>
      <c r="H17" s="6">
        <v>0</v>
      </c>
      <c r="I17" s="6">
        <v>0</v>
      </c>
      <c r="J17" s="6">
        <v>0</v>
      </c>
    </row>
    <row r="18" spans="1:10" ht="25.5">
      <c r="A18" s="5" t="s">
        <v>173</v>
      </c>
      <c r="B18" s="6">
        <v>0</v>
      </c>
      <c r="C18" s="6">
        <v>0</v>
      </c>
      <c r="D18" s="155">
        <v>0</v>
      </c>
      <c r="E18" s="155">
        <v>0</v>
      </c>
      <c r="F18" s="159">
        <v>0</v>
      </c>
      <c r="G18" s="6">
        <v>0</v>
      </c>
      <c r="H18" s="6">
        <v>0</v>
      </c>
      <c r="I18" s="6">
        <v>0</v>
      </c>
      <c r="J18" s="6">
        <v>0</v>
      </c>
    </row>
    <row r="19" spans="1:10" ht="12.75">
      <c r="A19" s="5" t="s">
        <v>174</v>
      </c>
      <c r="B19" s="6">
        <v>0</v>
      </c>
      <c r="C19" s="6">
        <v>0</v>
      </c>
      <c r="D19" s="155">
        <v>0</v>
      </c>
      <c r="E19" s="155">
        <v>0</v>
      </c>
      <c r="F19" s="159">
        <v>0</v>
      </c>
      <c r="G19" s="6">
        <v>0</v>
      </c>
      <c r="H19" s="6">
        <v>0</v>
      </c>
      <c r="I19" s="6">
        <v>0</v>
      </c>
      <c r="J19" s="6">
        <v>0</v>
      </c>
    </row>
    <row r="20" spans="1:10" ht="0.75" customHeight="1">
      <c r="A20" s="2"/>
      <c r="B20" s="2"/>
      <c r="C20" s="2"/>
      <c r="D20" s="134"/>
      <c r="E20" s="134"/>
      <c r="F20" s="134"/>
      <c r="G20" s="2"/>
      <c r="H20" s="2"/>
      <c r="I20" s="2"/>
      <c r="J20" s="2"/>
    </row>
    <row r="21" spans="1:10" s="1" customFormat="1" ht="26.25" customHeight="1">
      <c r="A21" s="114" t="s">
        <v>183</v>
      </c>
      <c r="B21" s="114"/>
      <c r="C21" s="114"/>
      <c r="D21" s="132"/>
      <c r="E21" s="132"/>
      <c r="F21" s="132"/>
      <c r="G21" s="114"/>
      <c r="H21" s="114"/>
      <c r="I21" s="114"/>
      <c r="J21" s="114"/>
    </row>
    <row r="22" spans="1:10" ht="38.25">
      <c r="A22" s="7" t="s">
        <v>184</v>
      </c>
      <c r="B22" s="138">
        <v>0</v>
      </c>
      <c r="C22" s="6">
        <v>0</v>
      </c>
      <c r="D22" s="155">
        <v>-18173.43</v>
      </c>
      <c r="E22" s="155">
        <f>SUM(F22-D22)</f>
        <v>0</v>
      </c>
      <c r="F22" s="159">
        <v>-18173.43</v>
      </c>
      <c r="G22" s="6">
        <v>0</v>
      </c>
      <c r="H22" s="6">
        <v>0</v>
      </c>
      <c r="I22" s="6">
        <v>0</v>
      </c>
      <c r="J22" s="6">
        <v>0</v>
      </c>
    </row>
    <row r="23" spans="1:10" ht="38.25">
      <c r="A23" s="7" t="s">
        <v>185</v>
      </c>
      <c r="B23" s="11">
        <v>0</v>
      </c>
      <c r="C23" s="11">
        <v>0</v>
      </c>
      <c r="D23" s="155">
        <v>-18173.43</v>
      </c>
      <c r="E23" s="155">
        <f>SUM(F23-D23)</f>
        <v>0</v>
      </c>
      <c r="F23" s="160">
        <v>-18173.43</v>
      </c>
      <c r="G23" s="11">
        <v>0</v>
      </c>
      <c r="H23" s="11">
        <v>0</v>
      </c>
      <c r="I23" s="11">
        <v>0</v>
      </c>
      <c r="J23" s="11">
        <v>0</v>
      </c>
    </row>
    <row r="24" ht="14.25" customHeight="1"/>
    <row r="25" spans="1:10" s="1" customFormat="1" ht="18" customHeight="1">
      <c r="A25" s="184" t="s">
        <v>186</v>
      </c>
      <c r="B25" s="185"/>
      <c r="C25" s="185"/>
      <c r="D25" s="185"/>
      <c r="E25" s="185"/>
      <c r="F25" s="185"/>
      <c r="G25" s="185"/>
      <c r="H25" s="185"/>
      <c r="I25" s="185"/>
      <c r="J25" s="185"/>
    </row>
    <row r="26" spans="1:10" ht="25.5">
      <c r="A26" s="7" t="s">
        <v>187</v>
      </c>
      <c r="B26" s="8">
        <v>0</v>
      </c>
      <c r="C26" s="8">
        <v>0</v>
      </c>
      <c r="D26" s="156">
        <v>-18173.43</v>
      </c>
      <c r="E26" s="156">
        <f>SUM(F26-D26)</f>
        <v>0</v>
      </c>
      <c r="F26" s="161">
        <v>-18173.43</v>
      </c>
      <c r="G26" s="8">
        <v>0</v>
      </c>
      <c r="H26" s="8">
        <v>0</v>
      </c>
      <c r="I26" s="8">
        <v>0</v>
      </c>
      <c r="J26" s="8">
        <v>0</v>
      </c>
    </row>
    <row r="27" spans="1:10" ht="12.75">
      <c r="A27" s="9"/>
      <c r="B27" s="10"/>
      <c r="C27" s="10"/>
      <c r="D27" s="133"/>
      <c r="E27" s="133"/>
      <c r="F27" s="133"/>
      <c r="G27" s="10"/>
      <c r="H27" s="10"/>
      <c r="I27" s="10"/>
      <c r="J27" s="10"/>
    </row>
    <row r="28" spans="1:10" s="1" customFormat="1" ht="16.5" customHeight="1">
      <c r="A28" s="182" t="s">
        <v>175</v>
      </c>
      <c r="B28" s="183"/>
      <c r="C28" s="183"/>
      <c r="D28" s="183"/>
      <c r="E28" s="183"/>
      <c r="F28" s="183"/>
      <c r="G28" s="183"/>
      <c r="H28" s="183"/>
      <c r="I28" s="183"/>
      <c r="J28" s="183"/>
    </row>
    <row r="29" spans="1:10" s="97" customFormat="1" ht="25.5">
      <c r="A29" s="96" t="s">
        <v>164</v>
      </c>
      <c r="B29" s="96" t="s">
        <v>287</v>
      </c>
      <c r="C29" s="96" t="s">
        <v>295</v>
      </c>
      <c r="D29" s="153" t="s">
        <v>312</v>
      </c>
      <c r="E29" s="153" t="s">
        <v>341</v>
      </c>
      <c r="F29" s="157" t="s">
        <v>342</v>
      </c>
      <c r="G29" s="96" t="s">
        <v>291</v>
      </c>
      <c r="H29" s="96" t="s">
        <v>296</v>
      </c>
      <c r="I29" s="96" t="s">
        <v>297</v>
      </c>
      <c r="J29" s="96" t="s">
        <v>298</v>
      </c>
    </row>
    <row r="30" spans="1:10" s="3" customFormat="1" ht="12">
      <c r="A30" s="12">
        <v>1</v>
      </c>
      <c r="B30" s="13">
        <v>2</v>
      </c>
      <c r="C30" s="13" t="s">
        <v>337</v>
      </c>
      <c r="D30" s="154">
        <v>3</v>
      </c>
      <c r="E30" s="154">
        <v>4</v>
      </c>
      <c r="F30" s="158">
        <v>5</v>
      </c>
      <c r="G30" s="13">
        <v>6</v>
      </c>
      <c r="H30" s="13" t="s">
        <v>299</v>
      </c>
      <c r="I30" s="13">
        <v>7</v>
      </c>
      <c r="J30" s="13" t="s">
        <v>340</v>
      </c>
    </row>
    <row r="31" spans="1:10" ht="12.75">
      <c r="A31" s="5" t="s">
        <v>176</v>
      </c>
      <c r="B31" s="6">
        <v>3161107.04</v>
      </c>
      <c r="C31" s="6">
        <f aca="true" t="shared" si="2" ref="C31:C37">B31/7.5345</f>
        <v>419551.00404804567</v>
      </c>
      <c r="D31" s="155">
        <v>484027.65</v>
      </c>
      <c r="E31" s="155">
        <f>SUM(F31-D31)</f>
        <v>29547.609999999986</v>
      </c>
      <c r="F31" s="159">
        <v>513575.26</v>
      </c>
      <c r="G31" s="6">
        <v>2860171.56</v>
      </c>
      <c r="H31" s="6">
        <f>G31/7.5345</f>
        <v>379610.0019908421</v>
      </c>
      <c r="I31" s="6">
        <v>2860171.56</v>
      </c>
      <c r="J31" s="6">
        <f>I31/7.5345</f>
        <v>379610.0019908421</v>
      </c>
    </row>
    <row r="32" spans="1:10" ht="12.75">
      <c r="A32" s="5" t="s">
        <v>177</v>
      </c>
      <c r="B32" s="6">
        <v>0</v>
      </c>
      <c r="C32" s="6">
        <f t="shared" si="2"/>
        <v>0</v>
      </c>
      <c r="D32" s="155">
        <v>-18173.43</v>
      </c>
      <c r="E32" s="155">
        <f aca="true" t="shared" si="3" ref="E32:E37">SUM(F32-D32)</f>
        <v>0</v>
      </c>
      <c r="F32" s="159">
        <v>-18173.43</v>
      </c>
      <c r="G32" s="6">
        <v>0</v>
      </c>
      <c r="H32" s="6">
        <f aca="true" t="shared" si="4" ref="H32:H37">G32/7.5345</f>
        <v>0</v>
      </c>
      <c r="I32" s="6">
        <v>0</v>
      </c>
      <c r="J32" s="6">
        <f aca="true" t="shared" si="5" ref="J32:J37">I32/7.5345</f>
        <v>0</v>
      </c>
    </row>
    <row r="33" spans="1:10" ht="25.5">
      <c r="A33" s="5" t="s">
        <v>178</v>
      </c>
      <c r="B33" s="6">
        <v>0</v>
      </c>
      <c r="C33" s="6">
        <f t="shared" si="2"/>
        <v>0</v>
      </c>
      <c r="D33" s="155">
        <v>0</v>
      </c>
      <c r="E33" s="155">
        <f t="shared" si="3"/>
        <v>0</v>
      </c>
      <c r="F33" s="159">
        <v>0</v>
      </c>
      <c r="G33" s="6">
        <v>0</v>
      </c>
      <c r="H33" s="6">
        <f t="shared" si="4"/>
        <v>0</v>
      </c>
      <c r="I33" s="6">
        <v>0</v>
      </c>
      <c r="J33" s="6">
        <f t="shared" si="5"/>
        <v>0</v>
      </c>
    </row>
    <row r="34" spans="1:10" ht="25.5">
      <c r="A34" s="5" t="s">
        <v>179</v>
      </c>
      <c r="B34" s="6">
        <v>3161107.04</v>
      </c>
      <c r="C34" s="6">
        <f t="shared" si="2"/>
        <v>419551.00404804567</v>
      </c>
      <c r="D34" s="155">
        <f>SUM(D31+D32)</f>
        <v>465854.22000000003</v>
      </c>
      <c r="E34" s="155">
        <f t="shared" si="3"/>
        <v>29547.609999999986</v>
      </c>
      <c r="F34" s="159">
        <f>SUM(F31,F32)</f>
        <v>495401.83</v>
      </c>
      <c r="G34" s="6">
        <v>2860171.56</v>
      </c>
      <c r="H34" s="6">
        <f t="shared" si="4"/>
        <v>379610.0019908421</v>
      </c>
      <c r="I34" s="6">
        <v>2860171.56</v>
      </c>
      <c r="J34" s="6">
        <f t="shared" si="5"/>
        <v>379610.0019908421</v>
      </c>
    </row>
    <row r="35" spans="1:10" ht="12.75">
      <c r="A35" s="5" t="s">
        <v>180</v>
      </c>
      <c r="B35" s="6">
        <v>3161107.04</v>
      </c>
      <c r="C35" s="6">
        <f t="shared" si="2"/>
        <v>419551.00404804567</v>
      </c>
      <c r="D35" s="155">
        <v>484027.65</v>
      </c>
      <c r="E35" s="155">
        <f t="shared" si="3"/>
        <v>29547.609999999986</v>
      </c>
      <c r="F35" s="159">
        <v>513575.26</v>
      </c>
      <c r="G35" s="6">
        <v>2860171.56</v>
      </c>
      <c r="H35" s="6">
        <f t="shared" si="4"/>
        <v>379610.0019908421</v>
      </c>
      <c r="I35" s="6">
        <v>2860171.56</v>
      </c>
      <c r="J35" s="6">
        <f t="shared" si="5"/>
        <v>379610.0019908421</v>
      </c>
    </row>
    <row r="36" spans="1:10" ht="25.5">
      <c r="A36" s="5" t="s">
        <v>181</v>
      </c>
      <c r="B36" s="6">
        <v>0</v>
      </c>
      <c r="C36" s="6">
        <f t="shared" si="2"/>
        <v>0</v>
      </c>
      <c r="D36" s="155">
        <v>0</v>
      </c>
      <c r="E36" s="155">
        <f t="shared" si="3"/>
        <v>0</v>
      </c>
      <c r="F36" s="159">
        <v>0</v>
      </c>
      <c r="G36" s="6">
        <v>0</v>
      </c>
      <c r="H36" s="6">
        <f t="shared" si="4"/>
        <v>0</v>
      </c>
      <c r="I36" s="6">
        <v>0</v>
      </c>
      <c r="J36" s="6">
        <f t="shared" si="5"/>
        <v>0</v>
      </c>
    </row>
    <row r="37" spans="1:10" ht="25.5">
      <c r="A37" s="5" t="s">
        <v>182</v>
      </c>
      <c r="B37" s="6">
        <v>3161107.04</v>
      </c>
      <c r="C37" s="6">
        <f t="shared" si="2"/>
        <v>419551.00404804567</v>
      </c>
      <c r="D37" s="155">
        <v>484027.65</v>
      </c>
      <c r="E37" s="155">
        <f t="shared" si="3"/>
        <v>29547.609999999986</v>
      </c>
      <c r="F37" s="159">
        <v>513575.26</v>
      </c>
      <c r="G37" s="6">
        <v>2860171.56</v>
      </c>
      <c r="H37" s="6">
        <f t="shared" si="4"/>
        <v>379610.0019908421</v>
      </c>
      <c r="I37" s="6">
        <v>2860171.56</v>
      </c>
      <c r="J37" s="6">
        <f t="shared" si="5"/>
        <v>379610.0019908421</v>
      </c>
    </row>
    <row r="38" ht="409.5" customHeight="1" hidden="1"/>
    <row r="41" spans="1:12" ht="26.25" customHeight="1">
      <c r="A41" s="180" t="s">
        <v>362</v>
      </c>
      <c r="B41" s="113"/>
      <c r="C41" s="113"/>
      <c r="D41" s="135"/>
      <c r="E41" s="135"/>
      <c r="F41" s="135"/>
      <c r="G41" s="113"/>
      <c r="H41" s="113"/>
      <c r="I41" s="113"/>
      <c r="J41" s="113"/>
      <c r="K41" s="99"/>
      <c r="L41" s="99"/>
    </row>
    <row r="42" spans="1:10" s="103" customFormat="1" ht="11.25" customHeight="1">
      <c r="A42" s="101"/>
      <c r="B42" s="102"/>
      <c r="C42" s="102"/>
      <c r="D42" s="102"/>
      <c r="E42" s="102"/>
      <c r="F42" s="102"/>
      <c r="G42" s="102"/>
      <c r="H42" s="102"/>
      <c r="I42" s="102"/>
      <c r="J42" s="102"/>
    </row>
    <row r="43" spans="1:10" s="103" customFormat="1" ht="8.25" customHeight="1">
      <c r="A43" s="101"/>
      <c r="B43" s="102"/>
      <c r="C43" s="102"/>
      <c r="D43" s="102"/>
      <c r="E43" s="102"/>
      <c r="F43" s="102"/>
      <c r="G43" s="102"/>
      <c r="H43" s="102"/>
      <c r="I43" s="102"/>
      <c r="J43" s="102"/>
    </row>
    <row r="44" spans="1:10" ht="15" customHeight="1">
      <c r="A44" s="101" t="s">
        <v>358</v>
      </c>
      <c r="B44" s="100"/>
      <c r="C44" s="100"/>
      <c r="G44" s="100"/>
      <c r="H44" s="100"/>
      <c r="I44" s="100"/>
      <c r="J44" s="100"/>
    </row>
    <row r="45" ht="12.75">
      <c r="A45" s="101" t="s">
        <v>359</v>
      </c>
    </row>
  </sheetData>
  <sheetProtection/>
  <mergeCells count="5">
    <mergeCell ref="A1:J1"/>
    <mergeCell ref="A2:J2"/>
    <mergeCell ref="A14:J14"/>
    <mergeCell ref="A25:J25"/>
    <mergeCell ref="A28:J28"/>
  </mergeCells>
  <printOptions/>
  <pageMargins left="0.5905511811023623" right="0.5905511811023623" top="0.5905511811023623" bottom="0.5905511811023623" header="0.5905511811023623" footer="0.5905511811023623"/>
  <pageSetup fitToHeight="1" fitToWidth="1" horizontalDpi="600" verticalDpi="600" orientation="landscape" paperSize="9" scale="65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view="pageBreakPreview" zoomScaleNormal="89" zoomScaleSheetLayoutView="100" zoomScalePageLayoutView="0" workbookViewId="0" topLeftCell="A1">
      <selection activeCell="G59" sqref="G59"/>
    </sheetView>
  </sheetViews>
  <sheetFormatPr defaultColWidth="9.140625" defaultRowHeight="30" customHeight="1"/>
  <cols>
    <col min="1" max="1" width="9.28125" style="56" customWidth="1"/>
    <col min="2" max="2" width="42.28125" style="14" customWidth="1"/>
    <col min="3" max="3" width="12.57421875" style="35" customWidth="1"/>
    <col min="4" max="4" width="11.421875" style="35" customWidth="1"/>
    <col min="5" max="7" width="12.8515625" style="131" customWidth="1"/>
    <col min="8" max="8" width="12.7109375" style="35" customWidth="1"/>
    <col min="9" max="9" width="13.57421875" style="35" customWidth="1"/>
    <col min="10" max="10" width="14.8515625" style="35" customWidth="1"/>
    <col min="11" max="11" width="13.8515625" style="35" customWidth="1"/>
    <col min="12" max="14" width="16.57421875" style="14" customWidth="1"/>
    <col min="15" max="18" width="15.140625" style="14" customWidth="1"/>
    <col min="19" max="19" width="16.7109375" style="14" hidden="1" customWidth="1"/>
    <col min="20" max="20" width="16.421875" style="14" hidden="1" customWidth="1"/>
    <col min="21" max="21" width="12.57421875" style="14" hidden="1" customWidth="1"/>
    <col min="22" max="22" width="15.140625" style="14" customWidth="1"/>
    <col min="23" max="16384" width="9.140625" style="14" customWidth="1"/>
  </cols>
  <sheetData>
    <row r="1" spans="1:13" ht="30" customHeight="1">
      <c r="A1" s="186" t="s">
        <v>343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77"/>
      <c r="M1" s="77"/>
    </row>
    <row r="2" spans="1:11" s="19" customFormat="1" ht="42" customHeight="1">
      <c r="A2" s="53" t="s">
        <v>63</v>
      </c>
      <c r="B2" s="17" t="s">
        <v>64</v>
      </c>
      <c r="C2" s="18" t="s">
        <v>331</v>
      </c>
      <c r="D2" s="18" t="s">
        <v>335</v>
      </c>
      <c r="E2" s="162" t="s">
        <v>333</v>
      </c>
      <c r="F2" s="162" t="s">
        <v>170</v>
      </c>
      <c r="G2" s="123" t="s">
        <v>344</v>
      </c>
      <c r="H2" s="18" t="s">
        <v>301</v>
      </c>
      <c r="I2" s="18" t="s">
        <v>306</v>
      </c>
      <c r="J2" s="18" t="s">
        <v>305</v>
      </c>
      <c r="K2" s="18" t="s">
        <v>307</v>
      </c>
    </row>
    <row r="3" spans="1:11" s="21" customFormat="1" ht="30" customHeight="1">
      <c r="A3" s="189">
        <v>1</v>
      </c>
      <c r="B3" s="190"/>
      <c r="C3" s="51">
        <v>2</v>
      </c>
      <c r="D3" s="51" t="s">
        <v>337</v>
      </c>
      <c r="E3" s="163">
        <v>3</v>
      </c>
      <c r="F3" s="163">
        <v>4</v>
      </c>
      <c r="G3" s="130">
        <v>5</v>
      </c>
      <c r="H3" s="51">
        <v>6</v>
      </c>
      <c r="I3" s="51" t="s">
        <v>299</v>
      </c>
      <c r="J3" s="51">
        <v>7</v>
      </c>
      <c r="K3" s="51" t="s">
        <v>340</v>
      </c>
    </row>
    <row r="4" spans="1:11" ht="30" customHeight="1">
      <c r="A4" s="70">
        <v>6</v>
      </c>
      <c r="B4" s="71" t="s">
        <v>202</v>
      </c>
      <c r="C4" s="91">
        <f>SUM(C5,C22,C31)</f>
        <v>3161107.0399999996</v>
      </c>
      <c r="D4" s="91">
        <f aca="true" t="shared" si="0" ref="D4:D49">C4/7.5345</f>
        <v>419551.00404804555</v>
      </c>
      <c r="E4" s="91">
        <f>SUM(E5,E16,E22,E25,E31)</f>
        <v>484027.65</v>
      </c>
      <c r="F4" s="91">
        <f>SUM(G4-E4)</f>
        <v>29547.609999999928</v>
      </c>
      <c r="G4" s="91">
        <f>SUM(G5,G16,G22,G25,G31)</f>
        <v>513575.25999999995</v>
      </c>
      <c r="H4" s="91">
        <f>SUM(H5,H22,H31)</f>
        <v>2860171.56</v>
      </c>
      <c r="I4" s="91">
        <f>H4/7.5345</f>
        <v>379610.0019908421</v>
      </c>
      <c r="J4" s="91">
        <f>SUM(J5,J22,J31)</f>
        <v>2860171.56</v>
      </c>
      <c r="K4" s="91">
        <f>J4/7.5345</f>
        <v>379610.0019908421</v>
      </c>
    </row>
    <row r="5" spans="1:11" ht="30" customHeight="1">
      <c r="A5" s="22">
        <v>63</v>
      </c>
      <c r="B5" s="23" t="s">
        <v>72</v>
      </c>
      <c r="C5" s="37">
        <f>SUM(C6,C8,C11)</f>
        <v>2487394.6399999997</v>
      </c>
      <c r="D5" s="120">
        <f t="shared" si="0"/>
        <v>330134.00225628767</v>
      </c>
      <c r="E5" s="120">
        <f>SUM(E6,E8,E14)</f>
        <v>383013.63</v>
      </c>
      <c r="F5" s="120">
        <f>SUM(G5-E5)</f>
        <v>14924.089999999967</v>
      </c>
      <c r="G5" s="91">
        <f>SUM(G6,G8,G11,G14)</f>
        <v>397937.72</v>
      </c>
      <c r="H5" s="37">
        <v>2484154.8</v>
      </c>
      <c r="I5" s="120">
        <f>H5/7.5345</f>
        <v>329704.00159267365</v>
      </c>
      <c r="J5" s="37">
        <v>2484154.8</v>
      </c>
      <c r="K5" s="120">
        <f aca="true" t="shared" si="1" ref="K5:K49">J5/7.5345</f>
        <v>329704.00159267365</v>
      </c>
    </row>
    <row r="6" spans="1:11" s="25" customFormat="1" ht="30" customHeight="1">
      <c r="A6" s="22">
        <v>634</v>
      </c>
      <c r="B6" s="23" t="s">
        <v>73</v>
      </c>
      <c r="C6" s="37">
        <v>3013.8</v>
      </c>
      <c r="D6" s="120">
        <f t="shared" si="0"/>
        <v>400</v>
      </c>
      <c r="E6" s="120">
        <v>700</v>
      </c>
      <c r="F6" s="120">
        <f aca="true" t="shared" si="2" ref="F6:F49">SUM(G6-E6)</f>
        <v>-200</v>
      </c>
      <c r="G6" s="91">
        <v>500</v>
      </c>
      <c r="H6" s="37"/>
      <c r="I6" s="120"/>
      <c r="J6" s="37"/>
      <c r="K6" s="120">
        <f t="shared" si="1"/>
        <v>0</v>
      </c>
    </row>
    <row r="7" spans="1:11" ht="30" customHeight="1">
      <c r="A7" s="26">
        <v>6341</v>
      </c>
      <c r="B7" s="27" t="s">
        <v>151</v>
      </c>
      <c r="C7" s="38">
        <v>3013.8</v>
      </c>
      <c r="D7" s="139">
        <f t="shared" si="0"/>
        <v>400</v>
      </c>
      <c r="E7" s="139">
        <v>700</v>
      </c>
      <c r="F7" s="139">
        <f t="shared" si="2"/>
        <v>-200</v>
      </c>
      <c r="G7" s="140">
        <v>500</v>
      </c>
      <c r="H7" s="38"/>
      <c r="I7" s="139"/>
      <c r="J7" s="38"/>
      <c r="K7" s="139">
        <f t="shared" si="1"/>
        <v>0</v>
      </c>
    </row>
    <row r="8" spans="1:11" s="25" customFormat="1" ht="30" customHeight="1">
      <c r="A8" s="22">
        <v>636</v>
      </c>
      <c r="B8" s="23" t="s">
        <v>74</v>
      </c>
      <c r="C8" s="37">
        <f>SUM(C9:C10)</f>
        <v>2484230.15</v>
      </c>
      <c r="D8" s="120">
        <f t="shared" si="0"/>
        <v>329714.0022562877</v>
      </c>
      <c r="E8" s="120">
        <f>SUM(E9:E10)</f>
        <v>382113.63</v>
      </c>
      <c r="F8" s="120">
        <f t="shared" si="2"/>
        <v>15109.089999999967</v>
      </c>
      <c r="G8" s="91">
        <f>SUM(G9:G10)</f>
        <v>397222.72</v>
      </c>
      <c r="H8" s="37"/>
      <c r="I8" s="120"/>
      <c r="J8" s="37"/>
      <c r="K8" s="120">
        <f t="shared" si="1"/>
        <v>0</v>
      </c>
    </row>
    <row r="9" spans="1:11" ht="30" customHeight="1">
      <c r="A9" s="26">
        <v>6361</v>
      </c>
      <c r="B9" s="27" t="s">
        <v>134</v>
      </c>
      <c r="C9" s="38">
        <v>2477223.06</v>
      </c>
      <c r="D9" s="139">
        <f t="shared" si="0"/>
        <v>328784.0015926737</v>
      </c>
      <c r="E9" s="139">
        <v>381980.63</v>
      </c>
      <c r="F9" s="139">
        <f t="shared" si="2"/>
        <v>13965.089999999967</v>
      </c>
      <c r="G9" s="140">
        <v>395945.72</v>
      </c>
      <c r="H9" s="38"/>
      <c r="I9" s="139"/>
      <c r="J9" s="38"/>
      <c r="K9" s="139">
        <f t="shared" si="1"/>
        <v>0</v>
      </c>
    </row>
    <row r="10" spans="1:11" ht="30" customHeight="1">
      <c r="A10" s="26">
        <v>6362</v>
      </c>
      <c r="B10" s="27" t="s">
        <v>135</v>
      </c>
      <c r="C10" s="38">
        <v>7007.09</v>
      </c>
      <c r="D10" s="139">
        <f t="shared" si="0"/>
        <v>930.0006636140421</v>
      </c>
      <c r="E10" s="139">
        <v>133</v>
      </c>
      <c r="F10" s="139">
        <f t="shared" si="2"/>
        <v>1144</v>
      </c>
      <c r="G10" s="140">
        <v>1277</v>
      </c>
      <c r="H10" s="38"/>
      <c r="I10" s="139"/>
      <c r="J10" s="38"/>
      <c r="K10" s="139">
        <f t="shared" si="1"/>
        <v>0</v>
      </c>
    </row>
    <row r="11" spans="1:11" s="25" customFormat="1" ht="30" customHeight="1">
      <c r="A11" s="22">
        <v>638</v>
      </c>
      <c r="B11" s="23" t="s">
        <v>136</v>
      </c>
      <c r="C11" s="37">
        <v>150.69</v>
      </c>
      <c r="D11" s="120">
        <f t="shared" si="0"/>
        <v>20</v>
      </c>
      <c r="E11" s="120">
        <v>0</v>
      </c>
      <c r="F11" s="120">
        <f t="shared" si="2"/>
        <v>15</v>
      </c>
      <c r="G11" s="91">
        <v>15</v>
      </c>
      <c r="H11" s="37"/>
      <c r="I11" s="120"/>
      <c r="J11" s="37"/>
      <c r="K11" s="120">
        <f t="shared" si="1"/>
        <v>0</v>
      </c>
    </row>
    <row r="12" spans="1:11" ht="30" customHeight="1">
      <c r="A12" s="26">
        <v>6381</v>
      </c>
      <c r="B12" s="27" t="s">
        <v>308</v>
      </c>
      <c r="C12" s="38">
        <v>150.68</v>
      </c>
      <c r="D12" s="139">
        <f t="shared" si="0"/>
        <v>19.998672771915853</v>
      </c>
      <c r="E12" s="139">
        <v>0</v>
      </c>
      <c r="F12" s="139">
        <f t="shared" si="2"/>
        <v>15</v>
      </c>
      <c r="G12" s="140">
        <v>15</v>
      </c>
      <c r="H12" s="38"/>
      <c r="I12" s="139"/>
      <c r="J12" s="38"/>
      <c r="K12" s="139">
        <f t="shared" si="1"/>
        <v>0</v>
      </c>
    </row>
    <row r="13" spans="1:11" ht="30" customHeight="1">
      <c r="A13" s="26">
        <v>6382</v>
      </c>
      <c r="B13" s="27" t="s">
        <v>216</v>
      </c>
      <c r="C13" s="38">
        <v>0</v>
      </c>
      <c r="D13" s="139">
        <f t="shared" si="0"/>
        <v>0</v>
      </c>
      <c r="E13" s="139">
        <v>0</v>
      </c>
      <c r="F13" s="139">
        <f t="shared" si="2"/>
        <v>0</v>
      </c>
      <c r="G13" s="140">
        <v>0</v>
      </c>
      <c r="H13" s="38"/>
      <c r="I13" s="139"/>
      <c r="J13" s="38"/>
      <c r="K13" s="139">
        <f t="shared" si="1"/>
        <v>0</v>
      </c>
    </row>
    <row r="14" spans="1:11" s="25" customFormat="1" ht="30" customHeight="1">
      <c r="A14" s="22">
        <v>639</v>
      </c>
      <c r="B14" s="23" t="s">
        <v>136</v>
      </c>
      <c r="C14" s="37">
        <v>0</v>
      </c>
      <c r="D14" s="120">
        <f t="shared" si="0"/>
        <v>0</v>
      </c>
      <c r="E14" s="120">
        <v>200</v>
      </c>
      <c r="F14" s="120">
        <f t="shared" si="2"/>
        <v>0</v>
      </c>
      <c r="G14" s="91">
        <v>200</v>
      </c>
      <c r="H14" s="37"/>
      <c r="I14" s="120"/>
      <c r="J14" s="37"/>
      <c r="K14" s="120">
        <f t="shared" si="1"/>
        <v>0</v>
      </c>
    </row>
    <row r="15" spans="1:11" ht="30" customHeight="1">
      <c r="A15" s="26">
        <v>6391</v>
      </c>
      <c r="B15" s="27" t="s">
        <v>215</v>
      </c>
      <c r="C15" s="38">
        <v>0</v>
      </c>
      <c r="D15" s="139">
        <f t="shared" si="0"/>
        <v>0</v>
      </c>
      <c r="E15" s="139">
        <v>200</v>
      </c>
      <c r="F15" s="139">
        <f t="shared" si="2"/>
        <v>0</v>
      </c>
      <c r="G15" s="140">
        <v>200</v>
      </c>
      <c r="H15" s="38"/>
      <c r="I15" s="139"/>
      <c r="J15" s="38"/>
      <c r="K15" s="139">
        <f t="shared" si="1"/>
        <v>0</v>
      </c>
    </row>
    <row r="16" spans="1:11" ht="30" customHeight="1">
      <c r="A16" s="22">
        <v>64</v>
      </c>
      <c r="B16" s="23" t="s">
        <v>138</v>
      </c>
      <c r="C16" s="37">
        <v>0</v>
      </c>
      <c r="D16" s="120">
        <f t="shared" si="0"/>
        <v>0</v>
      </c>
      <c r="E16" s="120">
        <v>0</v>
      </c>
      <c r="F16" s="120">
        <f t="shared" si="2"/>
        <v>0</v>
      </c>
      <c r="G16" s="91">
        <v>0</v>
      </c>
      <c r="H16" s="37">
        <v>0</v>
      </c>
      <c r="I16" s="120">
        <f>H16/7.5345</f>
        <v>0</v>
      </c>
      <c r="J16" s="37">
        <v>0</v>
      </c>
      <c r="K16" s="120">
        <f t="shared" si="1"/>
        <v>0</v>
      </c>
    </row>
    <row r="17" spans="1:11" s="25" customFormat="1" ht="30" customHeight="1">
      <c r="A17" s="22">
        <v>641</v>
      </c>
      <c r="B17" s="23" t="s">
        <v>139</v>
      </c>
      <c r="C17" s="37">
        <v>0</v>
      </c>
      <c r="D17" s="120">
        <f t="shared" si="0"/>
        <v>0</v>
      </c>
      <c r="E17" s="120">
        <v>0</v>
      </c>
      <c r="F17" s="120">
        <f t="shared" si="2"/>
        <v>0</v>
      </c>
      <c r="G17" s="91">
        <v>0</v>
      </c>
      <c r="H17" s="37"/>
      <c r="I17" s="120"/>
      <c r="J17" s="37"/>
      <c r="K17" s="120">
        <f t="shared" si="1"/>
        <v>0</v>
      </c>
    </row>
    <row r="18" spans="1:11" ht="30" customHeight="1">
      <c r="A18" s="26">
        <v>6413</v>
      </c>
      <c r="B18" s="27" t="s">
        <v>152</v>
      </c>
      <c r="C18" s="38">
        <v>0</v>
      </c>
      <c r="D18" s="139">
        <f t="shared" si="0"/>
        <v>0</v>
      </c>
      <c r="E18" s="139">
        <v>0</v>
      </c>
      <c r="F18" s="139">
        <f t="shared" si="2"/>
        <v>0</v>
      </c>
      <c r="G18" s="140">
        <v>0</v>
      </c>
      <c r="H18" s="38"/>
      <c r="I18" s="139"/>
      <c r="J18" s="38"/>
      <c r="K18" s="139">
        <f t="shared" si="1"/>
        <v>0</v>
      </c>
    </row>
    <row r="19" spans="1:11" s="25" customFormat="1" ht="30" customHeight="1">
      <c r="A19" s="22">
        <v>642</v>
      </c>
      <c r="B19" s="23" t="s">
        <v>140</v>
      </c>
      <c r="C19" s="37">
        <v>0</v>
      </c>
      <c r="D19" s="120">
        <f t="shared" si="0"/>
        <v>0</v>
      </c>
      <c r="E19" s="120">
        <v>0</v>
      </c>
      <c r="F19" s="120">
        <f t="shared" si="2"/>
        <v>0</v>
      </c>
      <c r="G19" s="91">
        <v>0</v>
      </c>
      <c r="H19" s="37"/>
      <c r="I19" s="120"/>
      <c r="J19" s="37"/>
      <c r="K19" s="120">
        <f t="shared" si="1"/>
        <v>0</v>
      </c>
    </row>
    <row r="20" spans="1:11" ht="30" customHeight="1">
      <c r="A20" s="26">
        <v>6422</v>
      </c>
      <c r="B20" s="27" t="s">
        <v>153</v>
      </c>
      <c r="C20" s="38">
        <v>0</v>
      </c>
      <c r="D20" s="139">
        <f t="shared" si="0"/>
        <v>0</v>
      </c>
      <c r="E20" s="139">
        <v>0</v>
      </c>
      <c r="F20" s="139">
        <f t="shared" si="2"/>
        <v>0</v>
      </c>
      <c r="G20" s="140">
        <v>0</v>
      </c>
      <c r="H20" s="38"/>
      <c r="I20" s="139"/>
      <c r="J20" s="38"/>
      <c r="K20" s="139">
        <f t="shared" si="1"/>
        <v>0</v>
      </c>
    </row>
    <row r="21" spans="1:11" ht="30" customHeight="1">
      <c r="A21" s="26">
        <v>6425</v>
      </c>
      <c r="B21" s="27" t="s">
        <v>264</v>
      </c>
      <c r="C21" s="38">
        <v>0</v>
      </c>
      <c r="D21" s="139">
        <f t="shared" si="0"/>
        <v>0</v>
      </c>
      <c r="E21" s="139">
        <v>0</v>
      </c>
      <c r="F21" s="120">
        <f t="shared" si="2"/>
        <v>0</v>
      </c>
      <c r="G21" s="140">
        <v>0</v>
      </c>
      <c r="H21" s="38"/>
      <c r="I21" s="139"/>
      <c r="J21" s="38"/>
      <c r="K21" s="139">
        <f t="shared" si="1"/>
        <v>0</v>
      </c>
    </row>
    <row r="22" spans="1:11" s="25" customFormat="1" ht="30" customHeight="1">
      <c r="A22" s="22">
        <v>65</v>
      </c>
      <c r="B22" s="23" t="s">
        <v>141</v>
      </c>
      <c r="C22" s="37">
        <v>28736.58</v>
      </c>
      <c r="D22" s="120">
        <f t="shared" si="0"/>
        <v>3813.9996018315746</v>
      </c>
      <c r="E22" s="120">
        <v>1200</v>
      </c>
      <c r="F22" s="120">
        <f t="shared" si="2"/>
        <v>150</v>
      </c>
      <c r="G22" s="91">
        <v>1350</v>
      </c>
      <c r="H22" s="37">
        <v>28736.58</v>
      </c>
      <c r="I22" s="120">
        <f>H22/7.5345</f>
        <v>3813.9996018315746</v>
      </c>
      <c r="J22" s="37">
        <v>28736.58</v>
      </c>
      <c r="K22" s="120">
        <f t="shared" si="1"/>
        <v>3813.9996018315746</v>
      </c>
    </row>
    <row r="23" spans="1:20" s="29" customFormat="1" ht="30" customHeight="1">
      <c r="A23" s="22">
        <v>652</v>
      </c>
      <c r="B23" s="23" t="s">
        <v>70</v>
      </c>
      <c r="C23" s="37">
        <v>28736.58</v>
      </c>
      <c r="D23" s="120">
        <f t="shared" si="0"/>
        <v>3813.9996018315746</v>
      </c>
      <c r="E23" s="120">
        <v>1200</v>
      </c>
      <c r="F23" s="120">
        <f t="shared" si="2"/>
        <v>150</v>
      </c>
      <c r="G23" s="91">
        <v>1350</v>
      </c>
      <c r="H23" s="37"/>
      <c r="I23" s="120"/>
      <c r="J23" s="37"/>
      <c r="K23" s="120">
        <f t="shared" si="1"/>
        <v>0</v>
      </c>
      <c r="Q23" s="30"/>
      <c r="R23" s="30"/>
      <c r="S23" s="30"/>
      <c r="T23" s="30"/>
    </row>
    <row r="24" spans="1:20" ht="30" customHeight="1">
      <c r="A24" s="26">
        <v>6526</v>
      </c>
      <c r="B24" s="27" t="s">
        <v>71</v>
      </c>
      <c r="C24" s="38">
        <v>28736.58</v>
      </c>
      <c r="D24" s="139">
        <f t="shared" si="0"/>
        <v>3813.9996018315746</v>
      </c>
      <c r="E24" s="139">
        <v>1200</v>
      </c>
      <c r="F24" s="139">
        <f t="shared" si="2"/>
        <v>150</v>
      </c>
      <c r="G24" s="140">
        <v>1350</v>
      </c>
      <c r="H24" s="38"/>
      <c r="I24" s="139"/>
      <c r="J24" s="38"/>
      <c r="K24" s="139">
        <f t="shared" si="1"/>
        <v>0</v>
      </c>
      <c r="L24" s="142"/>
      <c r="M24" s="142"/>
      <c r="N24" s="142"/>
      <c r="O24" s="142"/>
      <c r="P24" s="142"/>
      <c r="Q24" s="142"/>
      <c r="R24" s="142"/>
      <c r="S24" s="143"/>
      <c r="T24" s="143"/>
    </row>
    <row r="25" spans="1:11" s="25" customFormat="1" ht="30" customHeight="1">
      <c r="A25" s="22">
        <v>66</v>
      </c>
      <c r="B25" s="23" t="s">
        <v>68</v>
      </c>
      <c r="C25" s="37">
        <v>0</v>
      </c>
      <c r="D25" s="120">
        <f t="shared" si="0"/>
        <v>0</v>
      </c>
      <c r="E25" s="120">
        <v>0</v>
      </c>
      <c r="F25" s="120">
        <f t="shared" si="2"/>
        <v>150</v>
      </c>
      <c r="G25" s="91">
        <f>SUM(G26,G28)</f>
        <v>150</v>
      </c>
      <c r="H25" s="37">
        <v>0</v>
      </c>
      <c r="I25" s="120">
        <f>H25/7.5345</f>
        <v>0</v>
      </c>
      <c r="J25" s="37">
        <v>0</v>
      </c>
      <c r="K25" s="120">
        <f t="shared" si="1"/>
        <v>0</v>
      </c>
    </row>
    <row r="26" spans="1:11" s="25" customFormat="1" ht="30" customHeight="1">
      <c r="A26" s="22">
        <v>661</v>
      </c>
      <c r="B26" s="23" t="s">
        <v>142</v>
      </c>
      <c r="C26" s="37">
        <v>0</v>
      </c>
      <c r="D26" s="120">
        <f t="shared" si="0"/>
        <v>0</v>
      </c>
      <c r="E26" s="120">
        <v>0</v>
      </c>
      <c r="F26" s="120">
        <f t="shared" si="2"/>
        <v>0</v>
      </c>
      <c r="G26" s="91">
        <v>0</v>
      </c>
      <c r="H26" s="37"/>
      <c r="I26" s="120"/>
      <c r="J26" s="37"/>
      <c r="K26" s="120">
        <f t="shared" si="1"/>
        <v>0</v>
      </c>
    </row>
    <row r="27" spans="1:11" ht="30" customHeight="1">
      <c r="A27" s="26">
        <v>6615</v>
      </c>
      <c r="B27" s="27" t="s">
        <v>208</v>
      </c>
      <c r="C27" s="38">
        <v>0</v>
      </c>
      <c r="D27" s="139">
        <f t="shared" si="0"/>
        <v>0</v>
      </c>
      <c r="E27" s="139">
        <v>0</v>
      </c>
      <c r="F27" s="139">
        <f t="shared" si="2"/>
        <v>0</v>
      </c>
      <c r="G27" s="140">
        <v>0</v>
      </c>
      <c r="H27" s="38"/>
      <c r="I27" s="139"/>
      <c r="J27" s="38"/>
      <c r="K27" s="139">
        <f t="shared" si="1"/>
        <v>0</v>
      </c>
    </row>
    <row r="28" spans="1:11" s="25" customFormat="1" ht="30" customHeight="1">
      <c r="A28" s="22">
        <v>663</v>
      </c>
      <c r="B28" s="23" t="s">
        <v>69</v>
      </c>
      <c r="C28" s="37">
        <v>0</v>
      </c>
      <c r="D28" s="120">
        <f t="shared" si="0"/>
        <v>0</v>
      </c>
      <c r="E28" s="120">
        <v>0</v>
      </c>
      <c r="F28" s="120">
        <f t="shared" si="2"/>
        <v>150</v>
      </c>
      <c r="G28" s="91">
        <v>150</v>
      </c>
      <c r="H28" s="37"/>
      <c r="I28" s="120"/>
      <c r="J28" s="37"/>
      <c r="K28" s="120">
        <f t="shared" si="1"/>
        <v>0</v>
      </c>
    </row>
    <row r="29" spans="1:11" ht="30" customHeight="1">
      <c r="A29" s="26">
        <v>6631</v>
      </c>
      <c r="B29" s="27" t="s">
        <v>143</v>
      </c>
      <c r="C29" s="38">
        <v>0</v>
      </c>
      <c r="D29" s="139">
        <f t="shared" si="0"/>
        <v>0</v>
      </c>
      <c r="E29" s="139">
        <v>0</v>
      </c>
      <c r="F29" s="139">
        <f t="shared" si="2"/>
        <v>150</v>
      </c>
      <c r="G29" s="140">
        <v>150</v>
      </c>
      <c r="H29" s="38"/>
      <c r="I29" s="139"/>
      <c r="J29" s="38"/>
      <c r="K29" s="139">
        <f t="shared" si="1"/>
        <v>0</v>
      </c>
    </row>
    <row r="30" spans="1:11" ht="30" customHeight="1">
      <c r="A30" s="26">
        <v>6632</v>
      </c>
      <c r="B30" s="27" t="s">
        <v>214</v>
      </c>
      <c r="C30" s="38">
        <v>0</v>
      </c>
      <c r="D30" s="139">
        <f t="shared" si="0"/>
        <v>0</v>
      </c>
      <c r="E30" s="139">
        <v>0</v>
      </c>
      <c r="F30" s="139">
        <f t="shared" si="2"/>
        <v>0</v>
      </c>
      <c r="G30" s="140">
        <v>0</v>
      </c>
      <c r="H30" s="38"/>
      <c r="I30" s="139"/>
      <c r="J30" s="38"/>
      <c r="K30" s="139">
        <f t="shared" si="1"/>
        <v>0</v>
      </c>
    </row>
    <row r="31" spans="1:11" s="25" customFormat="1" ht="30" customHeight="1">
      <c r="A31" s="22">
        <v>67</v>
      </c>
      <c r="B31" s="23" t="s">
        <v>65</v>
      </c>
      <c r="C31" s="37">
        <f>SUM(C32)</f>
        <v>644975.82</v>
      </c>
      <c r="D31" s="120">
        <f t="shared" si="0"/>
        <v>85603.00218992632</v>
      </c>
      <c r="E31" s="120">
        <f>SUM(E32)</f>
        <v>99814.02</v>
      </c>
      <c r="F31" s="120">
        <f t="shared" si="2"/>
        <v>14323.51999999999</v>
      </c>
      <c r="G31" s="91">
        <f>SUM(G32)</f>
        <v>114137.54</v>
      </c>
      <c r="H31" s="37">
        <v>347280.18</v>
      </c>
      <c r="I31" s="120">
        <f>H31/7.5345</f>
        <v>46092.00079633685</v>
      </c>
      <c r="J31" s="37">
        <v>347280.18</v>
      </c>
      <c r="K31" s="120">
        <f t="shared" si="1"/>
        <v>46092.00079633685</v>
      </c>
    </row>
    <row r="32" spans="1:11" s="25" customFormat="1" ht="30" customHeight="1">
      <c r="A32" s="22">
        <v>671</v>
      </c>
      <c r="B32" s="23" t="s">
        <v>137</v>
      </c>
      <c r="C32" s="37">
        <f>SUM(C33:C34)</f>
        <v>644975.82</v>
      </c>
      <c r="D32" s="120">
        <f t="shared" si="0"/>
        <v>85603.00218992632</v>
      </c>
      <c r="E32" s="120">
        <f>SUM(E33:E34)</f>
        <v>99814.02</v>
      </c>
      <c r="F32" s="120">
        <f t="shared" si="2"/>
        <v>14323.51999999999</v>
      </c>
      <c r="G32" s="91">
        <f>SUM(G33:G34)</f>
        <v>114137.54</v>
      </c>
      <c r="H32" s="37"/>
      <c r="I32" s="120"/>
      <c r="J32" s="37"/>
      <c r="K32" s="120">
        <f t="shared" si="1"/>
        <v>0</v>
      </c>
    </row>
    <row r="33" spans="1:11" ht="30" customHeight="1">
      <c r="A33" s="26">
        <v>6711</v>
      </c>
      <c r="B33" s="27" t="s">
        <v>66</v>
      </c>
      <c r="C33" s="38">
        <v>643318.23</v>
      </c>
      <c r="D33" s="139">
        <f t="shared" si="0"/>
        <v>85383.00218992634</v>
      </c>
      <c r="E33" s="139">
        <v>99019.52</v>
      </c>
      <c r="F33" s="139">
        <f t="shared" si="2"/>
        <v>14323.51999999999</v>
      </c>
      <c r="G33" s="140">
        <v>113343.04</v>
      </c>
      <c r="H33" s="38"/>
      <c r="I33" s="139"/>
      <c r="J33" s="38"/>
      <c r="K33" s="139">
        <f t="shared" si="1"/>
        <v>0</v>
      </c>
    </row>
    <row r="34" spans="1:12" ht="37.5" customHeight="1">
      <c r="A34" s="26">
        <v>6712</v>
      </c>
      <c r="B34" s="61" t="s">
        <v>67</v>
      </c>
      <c r="C34" s="38">
        <v>1657.59</v>
      </c>
      <c r="D34" s="139">
        <f t="shared" si="0"/>
        <v>219.99999999999997</v>
      </c>
      <c r="E34" s="139">
        <v>794.5</v>
      </c>
      <c r="F34" s="139">
        <f t="shared" si="2"/>
        <v>0</v>
      </c>
      <c r="G34" s="140">
        <v>794.5</v>
      </c>
      <c r="H34" s="38"/>
      <c r="I34" s="139"/>
      <c r="J34" s="38"/>
      <c r="K34" s="139">
        <f t="shared" si="1"/>
        <v>0</v>
      </c>
      <c r="L34" s="141"/>
    </row>
    <row r="35" spans="1:12" s="25" customFormat="1" ht="30" customHeight="1">
      <c r="A35" s="69">
        <v>7</v>
      </c>
      <c r="B35" s="67" t="s">
        <v>188</v>
      </c>
      <c r="C35" s="92">
        <v>0</v>
      </c>
      <c r="D35" s="91">
        <f t="shared" si="0"/>
        <v>0</v>
      </c>
      <c r="E35" s="92">
        <v>0</v>
      </c>
      <c r="F35" s="91">
        <f t="shared" si="2"/>
        <v>0</v>
      </c>
      <c r="G35" s="92">
        <v>0</v>
      </c>
      <c r="H35" s="92">
        <v>0</v>
      </c>
      <c r="I35" s="91">
        <f>H35/7.5345</f>
        <v>0</v>
      </c>
      <c r="J35" s="92">
        <v>0</v>
      </c>
      <c r="K35" s="91">
        <f t="shared" si="1"/>
        <v>0</v>
      </c>
      <c r="L35" s="31"/>
    </row>
    <row r="36" spans="1:12" s="25" customFormat="1" ht="30" customHeight="1">
      <c r="A36" s="60">
        <v>71</v>
      </c>
      <c r="B36" s="58" t="s">
        <v>189</v>
      </c>
      <c r="C36" s="93">
        <v>0</v>
      </c>
      <c r="D36" s="120">
        <f t="shared" si="0"/>
        <v>0</v>
      </c>
      <c r="E36" s="164">
        <v>0</v>
      </c>
      <c r="F36" s="120">
        <f t="shared" si="2"/>
        <v>0</v>
      </c>
      <c r="G36" s="92">
        <v>0</v>
      </c>
      <c r="H36" s="93">
        <v>0</v>
      </c>
      <c r="I36" s="120">
        <f>H36/7.5345</f>
        <v>0</v>
      </c>
      <c r="J36" s="93">
        <v>0</v>
      </c>
      <c r="K36" s="120">
        <f t="shared" si="1"/>
        <v>0</v>
      </c>
      <c r="L36" s="31"/>
    </row>
    <row r="37" spans="1:12" ht="30" customHeight="1">
      <c r="A37" s="59">
        <v>711</v>
      </c>
      <c r="B37" s="57" t="s">
        <v>190</v>
      </c>
      <c r="C37" s="38">
        <v>0</v>
      </c>
      <c r="D37" s="139">
        <f t="shared" si="0"/>
        <v>0</v>
      </c>
      <c r="E37" s="139">
        <v>0</v>
      </c>
      <c r="F37" s="139">
        <f t="shared" si="2"/>
        <v>0</v>
      </c>
      <c r="G37" s="140">
        <v>0</v>
      </c>
      <c r="H37" s="38"/>
      <c r="I37" s="139"/>
      <c r="J37" s="38"/>
      <c r="K37" s="139">
        <f t="shared" si="1"/>
        <v>0</v>
      </c>
      <c r="L37" s="141"/>
    </row>
    <row r="38" spans="1:12" s="25" customFormat="1" ht="30" customHeight="1">
      <c r="A38" s="60">
        <v>72</v>
      </c>
      <c r="B38" s="58" t="s">
        <v>191</v>
      </c>
      <c r="C38" s="93">
        <v>0</v>
      </c>
      <c r="D38" s="120">
        <f t="shared" si="0"/>
        <v>0</v>
      </c>
      <c r="E38" s="164">
        <v>0</v>
      </c>
      <c r="F38" s="120">
        <f t="shared" si="2"/>
        <v>0</v>
      </c>
      <c r="G38" s="92">
        <v>0</v>
      </c>
      <c r="H38" s="93">
        <v>0</v>
      </c>
      <c r="I38" s="120">
        <f>H38/7.5345</f>
        <v>0</v>
      </c>
      <c r="J38" s="93">
        <v>0</v>
      </c>
      <c r="K38" s="120">
        <f t="shared" si="1"/>
        <v>0</v>
      </c>
      <c r="L38" s="31"/>
    </row>
    <row r="39" spans="1:12" ht="30" customHeight="1">
      <c r="A39" s="59">
        <v>721</v>
      </c>
      <c r="B39" s="57" t="s">
        <v>192</v>
      </c>
      <c r="C39" s="38">
        <v>0</v>
      </c>
      <c r="D39" s="139">
        <f t="shared" si="0"/>
        <v>0</v>
      </c>
      <c r="E39" s="139">
        <v>0</v>
      </c>
      <c r="F39" s="139">
        <f t="shared" si="2"/>
        <v>0</v>
      </c>
      <c r="G39" s="140">
        <v>0</v>
      </c>
      <c r="H39" s="38"/>
      <c r="I39" s="139"/>
      <c r="J39" s="38"/>
      <c r="K39" s="139">
        <f t="shared" si="1"/>
        <v>0</v>
      </c>
      <c r="L39" s="141"/>
    </row>
    <row r="40" spans="1:12" ht="30" customHeight="1">
      <c r="A40" s="59">
        <v>722</v>
      </c>
      <c r="B40" s="57" t="s">
        <v>193</v>
      </c>
      <c r="C40" s="38">
        <v>0</v>
      </c>
      <c r="D40" s="139">
        <f t="shared" si="0"/>
        <v>0</v>
      </c>
      <c r="E40" s="139">
        <v>0</v>
      </c>
      <c r="F40" s="139">
        <f t="shared" si="2"/>
        <v>0</v>
      </c>
      <c r="G40" s="140">
        <v>0</v>
      </c>
      <c r="H40" s="38"/>
      <c r="I40" s="139"/>
      <c r="J40" s="38"/>
      <c r="K40" s="139">
        <f t="shared" si="1"/>
        <v>0</v>
      </c>
      <c r="L40" s="141"/>
    </row>
    <row r="41" spans="1:12" ht="30" customHeight="1">
      <c r="A41" s="62">
        <v>723</v>
      </c>
      <c r="B41" s="63" t="s">
        <v>194</v>
      </c>
      <c r="C41" s="94">
        <v>0</v>
      </c>
      <c r="D41" s="139">
        <f t="shared" si="0"/>
        <v>0</v>
      </c>
      <c r="E41" s="165">
        <v>0</v>
      </c>
      <c r="F41" s="139">
        <f t="shared" si="2"/>
        <v>0</v>
      </c>
      <c r="G41" s="144">
        <v>0</v>
      </c>
      <c r="H41" s="94"/>
      <c r="I41" s="139"/>
      <c r="J41" s="94"/>
      <c r="K41" s="139">
        <f t="shared" si="1"/>
        <v>0</v>
      </c>
      <c r="L41" s="141"/>
    </row>
    <row r="42" spans="1:12" s="25" customFormat="1" ht="30" customHeight="1">
      <c r="A42" s="66">
        <v>8</v>
      </c>
      <c r="B42" s="67" t="s">
        <v>195</v>
      </c>
      <c r="C42" s="91">
        <v>0</v>
      </c>
      <c r="D42" s="91">
        <f t="shared" si="0"/>
        <v>0</v>
      </c>
      <c r="E42" s="91">
        <v>0</v>
      </c>
      <c r="F42" s="91">
        <f t="shared" si="2"/>
        <v>0</v>
      </c>
      <c r="G42" s="91">
        <v>0</v>
      </c>
      <c r="H42" s="91">
        <v>0</v>
      </c>
      <c r="I42" s="91">
        <f>H42/7.5345</f>
        <v>0</v>
      </c>
      <c r="J42" s="91">
        <v>0</v>
      </c>
      <c r="K42" s="91">
        <f t="shared" si="1"/>
        <v>0</v>
      </c>
      <c r="L42" s="31"/>
    </row>
    <row r="43" spans="1:12" s="25" customFormat="1" ht="30" customHeight="1">
      <c r="A43" s="64">
        <v>81</v>
      </c>
      <c r="B43" s="58" t="s">
        <v>196</v>
      </c>
      <c r="C43" s="37">
        <v>0</v>
      </c>
      <c r="D43" s="120">
        <f t="shared" si="0"/>
        <v>0</v>
      </c>
      <c r="E43" s="120">
        <v>0</v>
      </c>
      <c r="F43" s="120">
        <f t="shared" si="2"/>
        <v>0</v>
      </c>
      <c r="G43" s="91">
        <v>0</v>
      </c>
      <c r="H43" s="37">
        <v>0</v>
      </c>
      <c r="I43" s="120">
        <f>H43/7.5345</f>
        <v>0</v>
      </c>
      <c r="J43" s="37">
        <v>0</v>
      </c>
      <c r="K43" s="120">
        <f t="shared" si="1"/>
        <v>0</v>
      </c>
      <c r="L43" s="31"/>
    </row>
    <row r="44" spans="1:12" ht="30" customHeight="1">
      <c r="A44" s="65">
        <v>818</v>
      </c>
      <c r="B44" s="57" t="s">
        <v>197</v>
      </c>
      <c r="C44" s="38">
        <v>0</v>
      </c>
      <c r="D44" s="120">
        <f t="shared" si="0"/>
        <v>0</v>
      </c>
      <c r="E44" s="120">
        <v>0</v>
      </c>
      <c r="F44" s="139">
        <f t="shared" si="2"/>
        <v>0</v>
      </c>
      <c r="G44" s="91">
        <v>0</v>
      </c>
      <c r="H44" s="38"/>
      <c r="I44" s="120"/>
      <c r="J44" s="38"/>
      <c r="K44" s="120">
        <f t="shared" si="1"/>
        <v>0</v>
      </c>
      <c r="L44" s="31"/>
    </row>
    <row r="45" spans="1:12" s="25" customFormat="1" ht="30" customHeight="1">
      <c r="A45" s="64">
        <v>83</v>
      </c>
      <c r="B45" s="58" t="s">
        <v>198</v>
      </c>
      <c r="C45" s="37">
        <v>0</v>
      </c>
      <c r="D45" s="120">
        <f t="shared" si="0"/>
        <v>0</v>
      </c>
      <c r="E45" s="120">
        <v>0</v>
      </c>
      <c r="F45" s="120">
        <f t="shared" si="2"/>
        <v>0</v>
      </c>
      <c r="G45" s="91">
        <v>0</v>
      </c>
      <c r="H45" s="37">
        <v>0</v>
      </c>
      <c r="I45" s="120">
        <f>H45/7.5345</f>
        <v>0</v>
      </c>
      <c r="J45" s="37">
        <v>0</v>
      </c>
      <c r="K45" s="120">
        <f t="shared" si="1"/>
        <v>0</v>
      </c>
      <c r="L45" s="31"/>
    </row>
    <row r="46" spans="1:12" ht="30" customHeight="1">
      <c r="A46" s="65">
        <v>832</v>
      </c>
      <c r="B46" s="57" t="s">
        <v>199</v>
      </c>
      <c r="C46" s="38">
        <v>0</v>
      </c>
      <c r="D46" s="120">
        <f t="shared" si="0"/>
        <v>0</v>
      </c>
      <c r="E46" s="120">
        <v>0</v>
      </c>
      <c r="F46" s="139">
        <f t="shared" si="2"/>
        <v>0</v>
      </c>
      <c r="G46" s="91">
        <v>0</v>
      </c>
      <c r="H46" s="38"/>
      <c r="I46" s="120"/>
      <c r="J46" s="38"/>
      <c r="K46" s="120">
        <f t="shared" si="1"/>
        <v>0</v>
      </c>
      <c r="L46" s="31"/>
    </row>
    <row r="47" spans="1:12" s="25" customFormat="1" ht="30" customHeight="1">
      <c r="A47" s="64">
        <v>84</v>
      </c>
      <c r="B47" s="58" t="s">
        <v>200</v>
      </c>
      <c r="C47" s="37">
        <v>0</v>
      </c>
      <c r="D47" s="120">
        <f t="shared" si="0"/>
        <v>0</v>
      </c>
      <c r="E47" s="120">
        <v>0</v>
      </c>
      <c r="F47" s="120">
        <f t="shared" si="2"/>
        <v>0</v>
      </c>
      <c r="G47" s="91">
        <v>0</v>
      </c>
      <c r="H47" s="37">
        <v>0</v>
      </c>
      <c r="I47" s="120">
        <f>H47/7.5345</f>
        <v>0</v>
      </c>
      <c r="J47" s="37">
        <v>0</v>
      </c>
      <c r="K47" s="120">
        <f t="shared" si="1"/>
        <v>0</v>
      </c>
      <c r="L47" s="31"/>
    </row>
    <row r="48" spans="1:12" ht="30" customHeight="1">
      <c r="A48" s="65">
        <v>844</v>
      </c>
      <c r="B48" s="57" t="s">
        <v>201</v>
      </c>
      <c r="C48" s="38">
        <v>0</v>
      </c>
      <c r="D48" s="120">
        <f t="shared" si="0"/>
        <v>0</v>
      </c>
      <c r="E48" s="120">
        <v>0</v>
      </c>
      <c r="F48" s="139">
        <f t="shared" si="2"/>
        <v>0</v>
      </c>
      <c r="G48" s="91">
        <v>0</v>
      </c>
      <c r="H48" s="38"/>
      <c r="I48" s="120"/>
      <c r="J48" s="38"/>
      <c r="K48" s="120">
        <f t="shared" si="1"/>
        <v>0</v>
      </c>
      <c r="L48" s="31"/>
    </row>
    <row r="49" spans="1:11" ht="30" customHeight="1">
      <c r="A49" s="72" t="s">
        <v>75</v>
      </c>
      <c r="B49" s="73"/>
      <c r="C49" s="95">
        <f>SUM(C4,C35)</f>
        <v>3161107.0399999996</v>
      </c>
      <c r="D49" s="91">
        <f t="shared" si="0"/>
        <v>419551.00404804555</v>
      </c>
      <c r="E49" s="91">
        <f>SUM(E4)</f>
        <v>484027.65</v>
      </c>
      <c r="F49" s="167">
        <f t="shared" si="2"/>
        <v>29547.609999999928</v>
      </c>
      <c r="G49" s="91">
        <f>SUM(G4,G35,G42)</f>
        <v>513575.25999999995</v>
      </c>
      <c r="H49" s="95">
        <f>SUM(H4)</f>
        <v>2860171.56</v>
      </c>
      <c r="I49" s="91">
        <f>H49/7.5345</f>
        <v>379610.0019908421</v>
      </c>
      <c r="J49" s="95">
        <f>SUM(J4)</f>
        <v>2860171.56</v>
      </c>
      <c r="K49" s="91">
        <f t="shared" si="1"/>
        <v>379610.0019908421</v>
      </c>
    </row>
    <row r="50" spans="1:11" ht="30" customHeight="1">
      <c r="A50" s="54"/>
      <c r="B50" s="33"/>
      <c r="C50" s="44"/>
      <c r="D50" s="44"/>
      <c r="E50" s="137"/>
      <c r="F50" s="137"/>
      <c r="G50" s="137"/>
      <c r="H50" s="44"/>
      <c r="I50" s="44"/>
      <c r="J50" s="44"/>
      <c r="K50" s="44"/>
    </row>
    <row r="51" spans="1:11" s="36" customFormat="1" ht="20.25" customHeight="1">
      <c r="A51" s="188" t="s">
        <v>144</v>
      </c>
      <c r="B51" s="188"/>
      <c r="C51" s="188"/>
      <c r="D51" s="188"/>
      <c r="E51" s="188"/>
      <c r="F51" s="188"/>
      <c r="G51" s="188"/>
      <c r="H51" s="188"/>
      <c r="I51" s="188"/>
      <c r="J51" s="188"/>
      <c r="K51" s="188"/>
    </row>
    <row r="52" spans="1:11" s="98" customFormat="1" ht="44.25" customHeight="1">
      <c r="A52" s="16" t="s">
        <v>206</v>
      </c>
      <c r="B52" s="17" t="s">
        <v>207</v>
      </c>
      <c r="C52" s="18" t="s">
        <v>304</v>
      </c>
      <c r="D52" s="18" t="s">
        <v>300</v>
      </c>
      <c r="E52" s="162" t="s">
        <v>336</v>
      </c>
      <c r="F52" s="162" t="s">
        <v>170</v>
      </c>
      <c r="G52" s="123" t="s">
        <v>344</v>
      </c>
      <c r="H52" s="18" t="s">
        <v>301</v>
      </c>
      <c r="I52" s="18" t="s">
        <v>306</v>
      </c>
      <c r="J52" s="18" t="s">
        <v>305</v>
      </c>
      <c r="K52" s="18" t="s">
        <v>307</v>
      </c>
    </row>
    <row r="53" spans="1:11" s="36" customFormat="1" ht="12.75">
      <c r="A53" s="187">
        <v>1</v>
      </c>
      <c r="B53" s="187"/>
      <c r="C53" s="51">
        <v>2</v>
      </c>
      <c r="D53" s="51" t="s">
        <v>337</v>
      </c>
      <c r="E53" s="163">
        <v>3</v>
      </c>
      <c r="F53" s="163">
        <v>4</v>
      </c>
      <c r="G53" s="130">
        <v>5</v>
      </c>
      <c r="H53" s="51">
        <v>6</v>
      </c>
      <c r="I53" s="51" t="s">
        <v>299</v>
      </c>
      <c r="J53" s="51">
        <v>7</v>
      </c>
      <c r="K53" s="51" t="s">
        <v>340</v>
      </c>
    </row>
    <row r="54" spans="1:11" s="36" customFormat="1" ht="20.25" customHeight="1">
      <c r="A54" s="40">
        <v>1</v>
      </c>
      <c r="B54" s="40" t="s">
        <v>145</v>
      </c>
      <c r="C54" s="32">
        <v>644975.82</v>
      </c>
      <c r="D54" s="32">
        <f aca="true" t="shared" si="3" ref="D54:D59">C54/7.5345</f>
        <v>85603.00218992632</v>
      </c>
      <c r="E54" s="166">
        <v>99814.02</v>
      </c>
      <c r="F54" s="166">
        <f aca="true" t="shared" si="4" ref="F54:F59">SUM(G54-E54)</f>
        <v>14323.51999999999</v>
      </c>
      <c r="G54" s="126">
        <v>114137.54</v>
      </c>
      <c r="H54" s="32">
        <v>347280.18</v>
      </c>
      <c r="I54" s="32">
        <f aca="true" t="shared" si="5" ref="I54:I59">H54/7.5345</f>
        <v>46092.00079633685</v>
      </c>
      <c r="J54" s="32">
        <v>347280.18</v>
      </c>
      <c r="K54" s="32">
        <f aca="true" t="shared" si="6" ref="K54:K59">J54/7.5345</f>
        <v>46092.00079633685</v>
      </c>
    </row>
    <row r="55" spans="1:11" s="36" customFormat="1" ht="20.25" customHeight="1">
      <c r="A55" s="40">
        <v>2</v>
      </c>
      <c r="B55" s="40" t="s">
        <v>149</v>
      </c>
      <c r="C55" s="32">
        <v>0</v>
      </c>
      <c r="D55" s="32">
        <f t="shared" si="3"/>
        <v>0</v>
      </c>
      <c r="E55" s="166">
        <v>0</v>
      </c>
      <c r="F55" s="166">
        <f t="shared" si="4"/>
        <v>0</v>
      </c>
      <c r="G55" s="126">
        <v>0</v>
      </c>
      <c r="H55" s="32">
        <v>0</v>
      </c>
      <c r="I55" s="32">
        <f t="shared" si="5"/>
        <v>0</v>
      </c>
      <c r="J55" s="32">
        <v>0</v>
      </c>
      <c r="K55" s="32">
        <f t="shared" si="6"/>
        <v>0</v>
      </c>
    </row>
    <row r="56" spans="1:11" s="36" customFormat="1" ht="20.25" customHeight="1">
      <c r="A56" s="40">
        <v>3</v>
      </c>
      <c r="B56" s="40" t="s">
        <v>146</v>
      </c>
      <c r="C56" s="32">
        <v>0</v>
      </c>
      <c r="D56" s="32">
        <f t="shared" si="3"/>
        <v>0</v>
      </c>
      <c r="E56" s="166">
        <v>0</v>
      </c>
      <c r="F56" s="166">
        <f t="shared" si="4"/>
        <v>150</v>
      </c>
      <c r="G56" s="126">
        <v>150</v>
      </c>
      <c r="H56" s="32">
        <v>0</v>
      </c>
      <c r="I56" s="32">
        <f t="shared" si="5"/>
        <v>0</v>
      </c>
      <c r="J56" s="32">
        <v>0</v>
      </c>
      <c r="K56" s="32">
        <f t="shared" si="6"/>
        <v>0</v>
      </c>
    </row>
    <row r="57" spans="1:11" s="36" customFormat="1" ht="20.25" customHeight="1">
      <c r="A57" s="40">
        <v>4</v>
      </c>
      <c r="B57" s="40" t="s">
        <v>147</v>
      </c>
      <c r="C57" s="32">
        <v>28736.58</v>
      </c>
      <c r="D57" s="32">
        <f t="shared" si="3"/>
        <v>3813.9996018315746</v>
      </c>
      <c r="E57" s="166">
        <v>1200</v>
      </c>
      <c r="F57" s="166">
        <f t="shared" si="4"/>
        <v>150</v>
      </c>
      <c r="G57" s="126">
        <v>1350</v>
      </c>
      <c r="H57" s="32">
        <v>28736.58</v>
      </c>
      <c r="I57" s="32">
        <f t="shared" si="5"/>
        <v>3813.9996018315746</v>
      </c>
      <c r="J57" s="32">
        <v>28736.58</v>
      </c>
      <c r="K57" s="32">
        <f t="shared" si="6"/>
        <v>3813.9996018315746</v>
      </c>
    </row>
    <row r="58" spans="1:11" s="36" customFormat="1" ht="20.25" customHeight="1">
      <c r="A58" s="40">
        <v>5</v>
      </c>
      <c r="B58" s="40" t="s">
        <v>148</v>
      </c>
      <c r="C58" s="32">
        <v>2487394.64</v>
      </c>
      <c r="D58" s="32">
        <f t="shared" si="3"/>
        <v>330134.0022562877</v>
      </c>
      <c r="E58" s="166">
        <v>383013.63</v>
      </c>
      <c r="F58" s="166">
        <f t="shared" si="4"/>
        <v>14924.089999999967</v>
      </c>
      <c r="G58" s="126">
        <v>397937.72</v>
      </c>
      <c r="H58" s="32">
        <v>2484154.8</v>
      </c>
      <c r="I58" s="32">
        <f t="shared" si="5"/>
        <v>329704.00159267365</v>
      </c>
      <c r="J58" s="32">
        <v>2484154.8</v>
      </c>
      <c r="K58" s="32">
        <f t="shared" si="6"/>
        <v>329704.00159267365</v>
      </c>
    </row>
    <row r="59" spans="1:11" s="39" customFormat="1" ht="20.25" customHeight="1">
      <c r="A59" s="40"/>
      <c r="B59" s="42" t="s">
        <v>150</v>
      </c>
      <c r="C59" s="43">
        <f>SUM(C54:C58)</f>
        <v>3161107.04</v>
      </c>
      <c r="D59" s="32">
        <f t="shared" si="3"/>
        <v>419551.00404804567</v>
      </c>
      <c r="E59" s="166">
        <f>SUM(E54:E58)</f>
        <v>484027.65</v>
      </c>
      <c r="F59" s="166">
        <f t="shared" si="4"/>
        <v>29547.609999999928</v>
      </c>
      <c r="G59" s="126">
        <f>SUM(G54:G58)</f>
        <v>513575.25999999995</v>
      </c>
      <c r="H59" s="43">
        <f>SUM(H54:H58)</f>
        <v>2860171.5599999996</v>
      </c>
      <c r="I59" s="32">
        <f t="shared" si="5"/>
        <v>379610.00199084205</v>
      </c>
      <c r="J59" s="43">
        <f>SUM(J54:J58)</f>
        <v>2860171.5599999996</v>
      </c>
      <c r="K59" s="32">
        <f t="shared" si="6"/>
        <v>379610.00199084205</v>
      </c>
    </row>
    <row r="60" spans="1:11" s="39" customFormat="1" ht="12.75">
      <c r="A60" s="41"/>
      <c r="B60" s="34"/>
      <c r="C60" s="47"/>
      <c r="D60" s="47"/>
      <c r="E60" s="136"/>
      <c r="F60" s="136"/>
      <c r="G60" s="136"/>
      <c r="H60" s="47"/>
      <c r="I60" s="47"/>
      <c r="J60" s="47"/>
      <c r="K60" s="47"/>
    </row>
  </sheetData>
  <sheetProtection/>
  <mergeCells count="4">
    <mergeCell ref="A1:K1"/>
    <mergeCell ref="A53:B53"/>
    <mergeCell ref="A51:K51"/>
    <mergeCell ref="A3:B3"/>
  </mergeCells>
  <printOptions/>
  <pageMargins left="0.7" right="0.7" top="0.75" bottom="0.75" header="0.3" footer="0.3"/>
  <pageSetup fitToHeight="4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5"/>
  <sheetViews>
    <sheetView zoomScalePageLayoutView="0" workbookViewId="0" topLeftCell="A1">
      <selection activeCell="G95" sqref="G95"/>
    </sheetView>
  </sheetViews>
  <sheetFormatPr defaultColWidth="9.140625" defaultRowHeight="12.75"/>
  <cols>
    <col min="1" max="1" width="9.28125" style="56" customWidth="1"/>
    <col min="2" max="2" width="42.28125" style="14" customWidth="1"/>
    <col min="3" max="4" width="15.57421875" style="15" customWidth="1"/>
    <col min="5" max="7" width="15.57421875" style="127" customWidth="1"/>
    <col min="8" max="8" width="15.7109375" style="15" customWidth="1"/>
    <col min="9" max="9" width="15.57421875" style="15" customWidth="1"/>
    <col min="10" max="11" width="15.00390625" style="15" customWidth="1"/>
    <col min="12" max="14" width="15.28125" style="14" customWidth="1"/>
    <col min="15" max="18" width="15.140625" style="14" customWidth="1"/>
    <col min="19" max="19" width="16.7109375" style="14" hidden="1" customWidth="1"/>
    <col min="20" max="20" width="16.421875" style="14" hidden="1" customWidth="1"/>
    <col min="21" max="21" width="12.57421875" style="14" hidden="1" customWidth="1"/>
    <col min="22" max="22" width="15.140625" style="14" customWidth="1"/>
    <col min="23" max="16384" width="9.140625" style="14" customWidth="1"/>
  </cols>
  <sheetData>
    <row r="1" spans="1:11" ht="22.5" customHeight="1">
      <c r="A1" s="192" t="s">
        <v>346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48" customFormat="1" ht="38.25">
      <c r="A2" s="53" t="s">
        <v>76</v>
      </c>
      <c r="B2" s="17" t="s">
        <v>64</v>
      </c>
      <c r="C2" s="18" t="s">
        <v>331</v>
      </c>
      <c r="D2" s="18" t="s">
        <v>332</v>
      </c>
      <c r="E2" s="162" t="s">
        <v>333</v>
      </c>
      <c r="F2" s="162" t="s">
        <v>170</v>
      </c>
      <c r="G2" s="123" t="s">
        <v>344</v>
      </c>
      <c r="H2" s="18" t="s">
        <v>356</v>
      </c>
      <c r="I2" s="18" t="s">
        <v>306</v>
      </c>
      <c r="J2" s="18" t="s">
        <v>357</v>
      </c>
      <c r="K2" s="18" t="s">
        <v>309</v>
      </c>
    </row>
    <row r="3" spans="1:11" s="52" customFormat="1" ht="12.75">
      <c r="A3" s="193">
        <v>1</v>
      </c>
      <c r="B3" s="194"/>
      <c r="C3" s="20">
        <v>2</v>
      </c>
      <c r="D3" s="20" t="s">
        <v>337</v>
      </c>
      <c r="E3" s="168">
        <v>3</v>
      </c>
      <c r="F3" s="168">
        <v>4</v>
      </c>
      <c r="G3" s="124">
        <v>5</v>
      </c>
      <c r="H3" s="20">
        <v>6</v>
      </c>
      <c r="I3" s="20" t="s">
        <v>299</v>
      </c>
      <c r="J3" s="20">
        <v>7</v>
      </c>
      <c r="K3" s="20" t="s">
        <v>340</v>
      </c>
    </row>
    <row r="4" spans="1:11" ht="12.75">
      <c r="A4" s="70">
        <v>3</v>
      </c>
      <c r="B4" s="74" t="s">
        <v>284</v>
      </c>
      <c r="C4" s="68">
        <f>SUM(C5,C15,C46,C55)</f>
        <v>3152336.87</v>
      </c>
      <c r="D4" s="68">
        <f>C4/7.5345</f>
        <v>418387.00245537196</v>
      </c>
      <c r="E4" s="68">
        <f>SUM(E5,E15,E46,E50,E55,E58)</f>
        <v>482289.15</v>
      </c>
      <c r="F4" s="68">
        <f>SUM(G4-E4)</f>
        <v>29154.609999999986</v>
      </c>
      <c r="G4" s="68">
        <f>SUM(G5,G15,G46,G55,G58)</f>
        <v>511443.76</v>
      </c>
      <c r="H4" s="68">
        <f>SUM(H5,H15,H46,H55)</f>
        <v>2853058.98</v>
      </c>
      <c r="I4" s="68">
        <f>H4/7.5345</f>
        <v>378666.0003981684</v>
      </c>
      <c r="J4" s="68">
        <f>SUM(J5,J15,J46,J55)</f>
        <v>2853058.98</v>
      </c>
      <c r="K4" s="68">
        <f>J4/7.5345</f>
        <v>378666.0003981684</v>
      </c>
    </row>
    <row r="5" spans="1:11" ht="12.75">
      <c r="A5" s="22">
        <v>31</v>
      </c>
      <c r="B5" s="49" t="s">
        <v>77</v>
      </c>
      <c r="C5" s="24">
        <f>SUM(C6,C10,C12)</f>
        <v>2455772.3400000003</v>
      </c>
      <c r="D5" s="117">
        <f aca="true" t="shared" si="0" ref="D5:D67">C5/7.5345</f>
        <v>325937.00179175794</v>
      </c>
      <c r="E5" s="117">
        <f>SUM(E6,E10,E12)</f>
        <v>361718.15</v>
      </c>
      <c r="F5" s="117">
        <f aca="true" t="shared" si="1" ref="F5:F68">SUM(G5-E5)</f>
        <v>22673.29999999999</v>
      </c>
      <c r="G5" s="68">
        <f>SUM(G6,G10,G12)</f>
        <v>384391.45</v>
      </c>
      <c r="H5" s="117">
        <v>2182624.07</v>
      </c>
      <c r="I5" s="117">
        <f>H5/7.5345</f>
        <v>289683.99628376134</v>
      </c>
      <c r="J5" s="24">
        <v>2182624.07</v>
      </c>
      <c r="K5" s="117">
        <f>J5/7.5345</f>
        <v>289683.99628376134</v>
      </c>
    </row>
    <row r="6" spans="1:11" ht="12.75">
      <c r="A6" s="22">
        <v>311</v>
      </c>
      <c r="B6" s="49" t="s">
        <v>78</v>
      </c>
      <c r="C6" s="24">
        <f>SUM(C7:C9)</f>
        <v>2020037.1400000001</v>
      </c>
      <c r="D6" s="117">
        <f t="shared" si="0"/>
        <v>268105.0023226492</v>
      </c>
      <c r="E6" s="117">
        <f>SUM(E7:E9)</f>
        <v>293280.68</v>
      </c>
      <c r="F6" s="117">
        <f t="shared" si="1"/>
        <v>15406.51000000001</v>
      </c>
      <c r="G6" s="68">
        <f>SUM(G7:G9)</f>
        <v>308687.19</v>
      </c>
      <c r="H6" s="117"/>
      <c r="I6" s="117"/>
      <c r="J6" s="24"/>
      <c r="K6" s="117"/>
    </row>
    <row r="7" spans="1:11" ht="12.75">
      <c r="A7" s="26">
        <v>3111</v>
      </c>
      <c r="B7" s="27" t="s">
        <v>79</v>
      </c>
      <c r="C7" s="28">
        <v>1955037.01</v>
      </c>
      <c r="D7" s="118">
        <f t="shared" si="0"/>
        <v>259478.00252173335</v>
      </c>
      <c r="E7" s="118">
        <v>284653.68</v>
      </c>
      <c r="F7" s="118">
        <f t="shared" si="1"/>
        <v>14633.51000000001</v>
      </c>
      <c r="G7" s="125">
        <v>299287.19</v>
      </c>
      <c r="H7" s="118"/>
      <c r="I7" s="118"/>
      <c r="J7" s="28"/>
      <c r="K7" s="118"/>
    </row>
    <row r="8" spans="1:11" ht="12.75">
      <c r="A8" s="26">
        <v>3113</v>
      </c>
      <c r="B8" s="27" t="s">
        <v>124</v>
      </c>
      <c r="C8" s="28">
        <v>19996.57</v>
      </c>
      <c r="D8" s="118">
        <f t="shared" si="0"/>
        <v>2654.0009290596586</v>
      </c>
      <c r="E8" s="118">
        <v>2654</v>
      </c>
      <c r="F8" s="118">
        <f t="shared" si="1"/>
        <v>2346</v>
      </c>
      <c r="G8" s="125">
        <v>5000</v>
      </c>
      <c r="H8" s="118"/>
      <c r="I8" s="118"/>
      <c r="J8" s="28"/>
      <c r="K8" s="118"/>
    </row>
    <row r="9" spans="1:11" ht="12.75">
      <c r="A9" s="26">
        <v>3114</v>
      </c>
      <c r="B9" s="27" t="s">
        <v>125</v>
      </c>
      <c r="C9" s="28">
        <v>45003.56</v>
      </c>
      <c r="D9" s="118">
        <f t="shared" si="0"/>
        <v>5972.998871856128</v>
      </c>
      <c r="E9" s="118">
        <v>5973</v>
      </c>
      <c r="F9" s="118">
        <f t="shared" si="1"/>
        <v>-1573</v>
      </c>
      <c r="G9" s="125">
        <v>4400</v>
      </c>
      <c r="H9" s="118"/>
      <c r="I9" s="118"/>
      <c r="J9" s="28"/>
      <c r="K9" s="118"/>
    </row>
    <row r="10" spans="1:11" ht="12.75">
      <c r="A10" s="22">
        <v>312</v>
      </c>
      <c r="B10" s="49" t="s">
        <v>80</v>
      </c>
      <c r="C10" s="24">
        <v>99997.89</v>
      </c>
      <c r="D10" s="117">
        <f t="shared" si="0"/>
        <v>13272.00079633685</v>
      </c>
      <c r="E10" s="117">
        <v>20726</v>
      </c>
      <c r="F10" s="117">
        <f t="shared" si="1"/>
        <v>3742.84</v>
      </c>
      <c r="G10" s="68">
        <v>24468.84</v>
      </c>
      <c r="H10" s="117"/>
      <c r="I10" s="117"/>
      <c r="J10" s="24"/>
      <c r="K10" s="117"/>
    </row>
    <row r="11" spans="1:11" ht="12.75">
      <c r="A11" s="26" t="s">
        <v>4</v>
      </c>
      <c r="B11" s="50" t="s">
        <v>80</v>
      </c>
      <c r="C11" s="28">
        <v>99997.89</v>
      </c>
      <c r="D11" s="118">
        <f t="shared" si="0"/>
        <v>13272.00079633685</v>
      </c>
      <c r="E11" s="118">
        <v>20726</v>
      </c>
      <c r="F11" s="118">
        <f t="shared" si="1"/>
        <v>3742.84</v>
      </c>
      <c r="G11" s="125">
        <v>24468.84</v>
      </c>
      <c r="H11" s="118"/>
      <c r="I11" s="118"/>
      <c r="J11" s="28"/>
      <c r="K11" s="118"/>
    </row>
    <row r="12" spans="1:11" ht="12.75">
      <c r="A12" s="22">
        <v>313</v>
      </c>
      <c r="B12" s="49" t="s">
        <v>81</v>
      </c>
      <c r="C12" s="24">
        <f>SUM(C13:C14)</f>
        <v>335737.31</v>
      </c>
      <c r="D12" s="117">
        <f t="shared" si="0"/>
        <v>44559.998672771915</v>
      </c>
      <c r="E12" s="117">
        <f>SUM(E13:E14)</f>
        <v>47711.47</v>
      </c>
      <c r="F12" s="117">
        <f t="shared" si="1"/>
        <v>3523.949999999997</v>
      </c>
      <c r="G12" s="68">
        <f>SUM(G13:G14)</f>
        <v>51235.42</v>
      </c>
      <c r="H12" s="117"/>
      <c r="I12" s="117"/>
      <c r="J12" s="24"/>
      <c r="K12" s="117"/>
    </row>
    <row r="13" spans="1:11" ht="12.75">
      <c r="A13" s="26">
        <v>3132</v>
      </c>
      <c r="B13" s="50" t="s">
        <v>82</v>
      </c>
      <c r="C13" s="28">
        <v>334735.22</v>
      </c>
      <c r="D13" s="118">
        <f t="shared" si="0"/>
        <v>44426.998473687694</v>
      </c>
      <c r="E13" s="118">
        <v>47680</v>
      </c>
      <c r="F13" s="118">
        <f t="shared" si="1"/>
        <v>3523.949999999997</v>
      </c>
      <c r="G13" s="125">
        <v>51203.95</v>
      </c>
      <c r="H13" s="118"/>
      <c r="I13" s="118"/>
      <c r="J13" s="28"/>
      <c r="K13" s="118"/>
    </row>
    <row r="14" spans="1:11" ht="25.5">
      <c r="A14" s="26">
        <v>3133</v>
      </c>
      <c r="B14" s="50" t="s">
        <v>83</v>
      </c>
      <c r="C14" s="28">
        <v>1002.09</v>
      </c>
      <c r="D14" s="118">
        <f t="shared" si="0"/>
        <v>133.00019908421262</v>
      </c>
      <c r="E14" s="118">
        <v>31.47</v>
      </c>
      <c r="F14" s="118">
        <f t="shared" si="1"/>
        <v>0</v>
      </c>
      <c r="G14" s="125">
        <v>31.47</v>
      </c>
      <c r="H14" s="118"/>
      <c r="I14" s="118"/>
      <c r="J14" s="28"/>
      <c r="K14" s="118"/>
    </row>
    <row r="15" spans="1:11" ht="12.75">
      <c r="A15" s="22">
        <v>32</v>
      </c>
      <c r="B15" s="49" t="s">
        <v>84</v>
      </c>
      <c r="C15" s="24">
        <f>SUM(C16,C21,C28,C39)</f>
        <v>372641.32</v>
      </c>
      <c r="D15" s="117">
        <f t="shared" si="0"/>
        <v>49458.00252173336</v>
      </c>
      <c r="E15" s="117">
        <f>SUM(E16,E21,E28,E37,E39)</f>
        <v>61419.28999999999</v>
      </c>
      <c r="F15" s="117">
        <f t="shared" si="1"/>
        <v>584.2500000000073</v>
      </c>
      <c r="G15" s="68">
        <f>SUM(G16,G21,G28,G39)</f>
        <v>62003.54</v>
      </c>
      <c r="H15" s="117">
        <v>346511.7</v>
      </c>
      <c r="I15" s="117">
        <f>H15/7.5345</f>
        <v>45990.00597252638</v>
      </c>
      <c r="J15" s="24">
        <v>346511.7</v>
      </c>
      <c r="K15" s="117">
        <f>J15/7.5345</f>
        <v>45990.00597252638</v>
      </c>
    </row>
    <row r="16" spans="1:11" ht="12.75">
      <c r="A16" s="22">
        <v>321</v>
      </c>
      <c r="B16" s="49" t="s">
        <v>85</v>
      </c>
      <c r="C16" s="24">
        <f>SUM(C17:C20)</f>
        <v>112881.84999999999</v>
      </c>
      <c r="D16" s="117">
        <f t="shared" si="0"/>
        <v>14981.996151038555</v>
      </c>
      <c r="E16" s="117">
        <f>SUM(E17:E20)</f>
        <v>21669.91</v>
      </c>
      <c r="F16" s="117">
        <f t="shared" si="1"/>
        <v>-736.5299999999988</v>
      </c>
      <c r="G16" s="68">
        <f>SUM(G17:G20)</f>
        <v>20933.38</v>
      </c>
      <c r="H16" s="117"/>
      <c r="I16" s="117"/>
      <c r="J16" s="24"/>
      <c r="K16" s="117"/>
    </row>
    <row r="17" spans="1:11" ht="12.75">
      <c r="A17" s="26" t="s">
        <v>8</v>
      </c>
      <c r="B17" s="50" t="s">
        <v>86</v>
      </c>
      <c r="C17" s="28">
        <v>6110.46</v>
      </c>
      <c r="D17" s="118">
        <f t="shared" si="0"/>
        <v>810.9974119052358</v>
      </c>
      <c r="E17" s="118">
        <v>1014</v>
      </c>
      <c r="F17" s="118">
        <f t="shared" si="1"/>
        <v>206</v>
      </c>
      <c r="G17" s="125">
        <v>1220</v>
      </c>
      <c r="H17" s="118"/>
      <c r="I17" s="118"/>
      <c r="J17" s="28"/>
      <c r="K17" s="118"/>
    </row>
    <row r="18" spans="1:11" ht="25.5">
      <c r="A18" s="26" t="s">
        <v>7</v>
      </c>
      <c r="B18" s="50" t="s">
        <v>87</v>
      </c>
      <c r="C18" s="28">
        <v>105912.43</v>
      </c>
      <c r="D18" s="118">
        <f t="shared" si="0"/>
        <v>14056.995155617491</v>
      </c>
      <c r="E18" s="118">
        <v>20516</v>
      </c>
      <c r="F18" s="118">
        <f t="shared" si="1"/>
        <v>-895.5299999999988</v>
      </c>
      <c r="G18" s="125">
        <v>19620.47</v>
      </c>
      <c r="H18" s="118"/>
      <c r="I18" s="118"/>
      <c r="J18" s="28"/>
      <c r="K18" s="118"/>
    </row>
    <row r="19" spans="1:11" ht="12.75">
      <c r="A19" s="26">
        <v>3213</v>
      </c>
      <c r="B19" s="50" t="s">
        <v>88</v>
      </c>
      <c r="C19" s="28">
        <v>610.31</v>
      </c>
      <c r="D19" s="118">
        <f t="shared" si="0"/>
        <v>81.00205720353041</v>
      </c>
      <c r="E19" s="118">
        <v>106.91</v>
      </c>
      <c r="F19" s="118">
        <f t="shared" si="1"/>
        <v>-14</v>
      </c>
      <c r="G19" s="125">
        <v>92.91</v>
      </c>
      <c r="H19" s="118"/>
      <c r="I19" s="118"/>
      <c r="J19" s="28"/>
      <c r="K19" s="118"/>
    </row>
    <row r="20" spans="1:11" ht="12.75">
      <c r="A20" s="26">
        <v>3214</v>
      </c>
      <c r="B20" s="50" t="s">
        <v>209</v>
      </c>
      <c r="C20" s="28">
        <v>248.65</v>
      </c>
      <c r="D20" s="118">
        <f t="shared" si="0"/>
        <v>33.00152631229677</v>
      </c>
      <c r="E20" s="118">
        <v>33</v>
      </c>
      <c r="F20" s="118">
        <f t="shared" si="1"/>
        <v>-33</v>
      </c>
      <c r="G20" s="125">
        <v>0</v>
      </c>
      <c r="H20" s="118"/>
      <c r="I20" s="118"/>
      <c r="J20" s="28"/>
      <c r="K20" s="118"/>
    </row>
    <row r="21" spans="1:11" ht="12.75">
      <c r="A21" s="22">
        <v>322</v>
      </c>
      <c r="B21" s="49" t="s">
        <v>89</v>
      </c>
      <c r="C21" s="24">
        <f>SUM(C22:C27)</f>
        <v>130279.09000000001</v>
      </c>
      <c r="D21" s="117">
        <f t="shared" si="0"/>
        <v>17291.006702501825</v>
      </c>
      <c r="E21" s="117">
        <f>SUM(E22:E27)</f>
        <v>17292.149999999998</v>
      </c>
      <c r="F21" s="117">
        <f t="shared" si="1"/>
        <v>-3654.319999999998</v>
      </c>
      <c r="G21" s="68">
        <f>SUM(G22:G27)</f>
        <v>13637.83</v>
      </c>
      <c r="H21" s="117"/>
      <c r="I21" s="117"/>
      <c r="J21" s="24"/>
      <c r="K21" s="117"/>
    </row>
    <row r="22" spans="1:11" ht="12.75">
      <c r="A22" s="26" t="s">
        <v>43</v>
      </c>
      <c r="B22" s="50" t="s">
        <v>90</v>
      </c>
      <c r="C22" s="28">
        <v>28276.98</v>
      </c>
      <c r="D22" s="118">
        <f t="shared" si="0"/>
        <v>3753.0001990842125</v>
      </c>
      <c r="E22" s="118">
        <v>3377.94</v>
      </c>
      <c r="F22" s="118">
        <f t="shared" si="1"/>
        <v>-1249.8899999999999</v>
      </c>
      <c r="G22" s="125">
        <v>2128.05</v>
      </c>
      <c r="H22" s="118"/>
      <c r="I22" s="118"/>
      <c r="J22" s="28"/>
      <c r="K22" s="118"/>
    </row>
    <row r="23" spans="1:11" ht="12.75">
      <c r="A23" s="26">
        <v>3222</v>
      </c>
      <c r="B23" s="50" t="s">
        <v>91</v>
      </c>
      <c r="C23" s="28">
        <v>30838.73</v>
      </c>
      <c r="D23" s="118">
        <f t="shared" si="0"/>
        <v>4093.002853540381</v>
      </c>
      <c r="E23" s="118">
        <v>4454.36</v>
      </c>
      <c r="F23" s="118">
        <f t="shared" si="1"/>
        <v>-169.35999999999967</v>
      </c>
      <c r="G23" s="125">
        <v>4285</v>
      </c>
      <c r="H23" s="118"/>
      <c r="I23" s="118"/>
      <c r="J23" s="28"/>
      <c r="K23" s="118"/>
    </row>
    <row r="24" spans="1:11" ht="12.75">
      <c r="A24" s="26" t="s">
        <v>40</v>
      </c>
      <c r="B24" s="50" t="s">
        <v>92</v>
      </c>
      <c r="C24" s="28">
        <v>67448.85</v>
      </c>
      <c r="D24" s="118">
        <f t="shared" si="0"/>
        <v>8952.000796336852</v>
      </c>
      <c r="E24" s="118">
        <v>8952</v>
      </c>
      <c r="F24" s="118">
        <f t="shared" si="1"/>
        <v>-1932</v>
      </c>
      <c r="G24" s="125">
        <v>7020</v>
      </c>
      <c r="H24" s="118"/>
      <c r="I24" s="118"/>
      <c r="J24" s="28"/>
      <c r="K24" s="118"/>
    </row>
    <row r="25" spans="1:11" ht="25.5">
      <c r="A25" s="26" t="s">
        <v>45</v>
      </c>
      <c r="B25" s="50" t="s">
        <v>93</v>
      </c>
      <c r="C25" s="28">
        <v>301.38</v>
      </c>
      <c r="D25" s="118">
        <f t="shared" si="0"/>
        <v>40</v>
      </c>
      <c r="E25" s="118">
        <v>83.75</v>
      </c>
      <c r="F25" s="118">
        <f t="shared" si="1"/>
        <v>-83.75</v>
      </c>
      <c r="G25" s="125">
        <v>0</v>
      </c>
      <c r="H25" s="118"/>
      <c r="I25" s="118"/>
      <c r="J25" s="28"/>
      <c r="K25" s="118"/>
    </row>
    <row r="26" spans="1:11" ht="12.75">
      <c r="A26" s="26">
        <v>3225</v>
      </c>
      <c r="B26" s="50" t="s">
        <v>94</v>
      </c>
      <c r="C26" s="28">
        <v>2908.33</v>
      </c>
      <c r="D26" s="118">
        <f t="shared" si="0"/>
        <v>386.00172539650936</v>
      </c>
      <c r="E26" s="118">
        <v>357.1</v>
      </c>
      <c r="F26" s="118">
        <f t="shared" si="1"/>
        <v>-152.32000000000002</v>
      </c>
      <c r="G26" s="125">
        <v>204.78</v>
      </c>
      <c r="H26" s="118"/>
      <c r="I26" s="118"/>
      <c r="J26" s="28"/>
      <c r="K26" s="118"/>
    </row>
    <row r="27" spans="1:11" ht="12.75">
      <c r="A27" s="26">
        <v>3227</v>
      </c>
      <c r="B27" s="50" t="s">
        <v>95</v>
      </c>
      <c r="C27" s="28">
        <v>504.82</v>
      </c>
      <c r="D27" s="118">
        <f t="shared" si="0"/>
        <v>67.00112814387153</v>
      </c>
      <c r="E27" s="118">
        <v>67</v>
      </c>
      <c r="F27" s="118">
        <f t="shared" si="1"/>
        <v>-67</v>
      </c>
      <c r="G27" s="125">
        <v>0</v>
      </c>
      <c r="H27" s="118"/>
      <c r="I27" s="118"/>
      <c r="J27" s="28"/>
      <c r="K27" s="118"/>
    </row>
    <row r="28" spans="1:11" ht="12.75">
      <c r="A28" s="22">
        <v>323</v>
      </c>
      <c r="B28" s="49" t="s">
        <v>96</v>
      </c>
      <c r="C28" s="24">
        <f>SUM(C29:C36)</f>
        <v>27312.56</v>
      </c>
      <c r="D28" s="117">
        <f t="shared" si="0"/>
        <v>3624.999668192979</v>
      </c>
      <c r="E28" s="117">
        <f>SUM(E29:E36)</f>
        <v>6384.59</v>
      </c>
      <c r="F28" s="117">
        <f t="shared" si="1"/>
        <v>3459.7400000000016</v>
      </c>
      <c r="G28" s="68">
        <f>SUM(G29:G36)</f>
        <v>9844.330000000002</v>
      </c>
      <c r="H28" s="117"/>
      <c r="I28" s="117"/>
      <c r="J28" s="24"/>
      <c r="K28" s="117"/>
    </row>
    <row r="29" spans="1:11" ht="12.75">
      <c r="A29" s="26" t="s">
        <v>49</v>
      </c>
      <c r="B29" s="50" t="s">
        <v>97</v>
      </c>
      <c r="C29" s="28">
        <v>6102.96</v>
      </c>
      <c r="D29" s="118">
        <f t="shared" si="0"/>
        <v>810.0019908421261</v>
      </c>
      <c r="E29" s="118">
        <v>1460</v>
      </c>
      <c r="F29" s="118">
        <f t="shared" si="1"/>
        <v>202</v>
      </c>
      <c r="G29" s="125">
        <v>1662</v>
      </c>
      <c r="H29" s="118"/>
      <c r="I29" s="118"/>
      <c r="J29" s="28"/>
      <c r="K29" s="118"/>
    </row>
    <row r="30" spans="1:11" ht="12.75">
      <c r="A30" s="26" t="s">
        <v>21</v>
      </c>
      <c r="B30" s="50" t="s">
        <v>98</v>
      </c>
      <c r="C30" s="28">
        <v>3059.01</v>
      </c>
      <c r="D30" s="118">
        <f t="shared" si="0"/>
        <v>406.00039816842525</v>
      </c>
      <c r="E30" s="118">
        <v>1201.59</v>
      </c>
      <c r="F30" s="118">
        <f t="shared" si="1"/>
        <v>887.7500000000002</v>
      </c>
      <c r="G30" s="125">
        <v>2089.34</v>
      </c>
      <c r="H30" s="118"/>
      <c r="I30" s="118"/>
      <c r="J30" s="28"/>
      <c r="K30" s="118"/>
    </row>
    <row r="31" spans="1:11" ht="12.75">
      <c r="A31" s="26">
        <v>3233</v>
      </c>
      <c r="B31" s="50" t="s">
        <v>133</v>
      </c>
      <c r="C31" s="28">
        <v>52.75</v>
      </c>
      <c r="D31" s="118">
        <f t="shared" si="0"/>
        <v>7.001128143871524</v>
      </c>
      <c r="E31" s="118">
        <v>7</v>
      </c>
      <c r="F31" s="118">
        <f t="shared" si="1"/>
        <v>-7</v>
      </c>
      <c r="G31" s="125">
        <v>0</v>
      </c>
      <c r="H31" s="118"/>
      <c r="I31" s="118"/>
      <c r="J31" s="28"/>
      <c r="K31" s="118"/>
    </row>
    <row r="32" spans="1:11" ht="12.75">
      <c r="A32" s="26" t="s">
        <v>38</v>
      </c>
      <c r="B32" s="50" t="s">
        <v>99</v>
      </c>
      <c r="C32" s="28">
        <v>2539.14</v>
      </c>
      <c r="D32" s="118">
        <f t="shared" si="0"/>
        <v>337.00179175791357</v>
      </c>
      <c r="E32" s="118">
        <v>907</v>
      </c>
      <c r="F32" s="118">
        <f t="shared" si="1"/>
        <v>1130.09</v>
      </c>
      <c r="G32" s="125">
        <v>2037.09</v>
      </c>
      <c r="H32" s="118"/>
      <c r="I32" s="118"/>
      <c r="J32" s="28"/>
      <c r="K32" s="118"/>
    </row>
    <row r="33" spans="1:11" ht="12.75">
      <c r="A33" s="26">
        <v>3236</v>
      </c>
      <c r="B33" s="50" t="s">
        <v>100</v>
      </c>
      <c r="C33" s="28">
        <v>8566.73</v>
      </c>
      <c r="D33" s="118">
        <f t="shared" si="0"/>
        <v>1137.0004645298293</v>
      </c>
      <c r="E33" s="118">
        <v>1749.67</v>
      </c>
      <c r="F33" s="118">
        <f t="shared" si="1"/>
        <v>313.02</v>
      </c>
      <c r="G33" s="125">
        <v>2062.69</v>
      </c>
      <c r="H33" s="118"/>
      <c r="I33" s="118"/>
      <c r="J33" s="28"/>
      <c r="K33" s="118"/>
    </row>
    <row r="34" spans="1:11" ht="12.75">
      <c r="A34" s="26">
        <v>3237</v>
      </c>
      <c r="B34" s="50" t="s">
        <v>101</v>
      </c>
      <c r="C34" s="28">
        <v>2584.26</v>
      </c>
      <c r="D34" s="118">
        <f t="shared" si="0"/>
        <v>342.99024487358156</v>
      </c>
      <c r="E34" s="118">
        <v>450.09</v>
      </c>
      <c r="F34" s="118">
        <f t="shared" si="1"/>
        <v>676.8700000000001</v>
      </c>
      <c r="G34" s="125">
        <v>1126.96</v>
      </c>
      <c r="H34" s="118"/>
      <c r="I34" s="118"/>
      <c r="J34" s="28"/>
      <c r="K34" s="118"/>
    </row>
    <row r="35" spans="1:11" ht="12.75">
      <c r="A35" s="26" t="s">
        <v>25</v>
      </c>
      <c r="B35" s="50" t="s">
        <v>102</v>
      </c>
      <c r="C35" s="28">
        <v>3797.4</v>
      </c>
      <c r="D35" s="118">
        <f t="shared" si="0"/>
        <v>504.00159267370094</v>
      </c>
      <c r="E35" s="118">
        <v>504</v>
      </c>
      <c r="F35" s="118">
        <f t="shared" si="1"/>
        <v>271</v>
      </c>
      <c r="G35" s="125">
        <v>775</v>
      </c>
      <c r="H35" s="118"/>
      <c r="I35" s="118"/>
      <c r="J35" s="28"/>
      <c r="K35" s="118"/>
    </row>
    <row r="36" spans="1:11" ht="12.75">
      <c r="A36" s="26" t="s">
        <v>19</v>
      </c>
      <c r="B36" s="50" t="s">
        <v>103</v>
      </c>
      <c r="C36" s="28">
        <v>610.31</v>
      </c>
      <c r="D36" s="118">
        <f t="shared" si="0"/>
        <v>81.00205720353041</v>
      </c>
      <c r="E36" s="118">
        <v>105.24</v>
      </c>
      <c r="F36" s="118">
        <f t="shared" si="1"/>
        <v>-13.989999999999995</v>
      </c>
      <c r="G36" s="125">
        <v>91.25</v>
      </c>
      <c r="H36" s="118"/>
      <c r="I36" s="118"/>
      <c r="J36" s="28"/>
      <c r="K36" s="118"/>
    </row>
    <row r="37" spans="1:11" ht="25.5">
      <c r="A37" s="22">
        <v>324</v>
      </c>
      <c r="B37" s="49" t="s">
        <v>104</v>
      </c>
      <c r="C37" s="24">
        <v>0</v>
      </c>
      <c r="D37" s="117">
        <f t="shared" si="0"/>
        <v>0</v>
      </c>
      <c r="E37" s="117">
        <v>0</v>
      </c>
      <c r="F37" s="117">
        <f t="shared" si="1"/>
        <v>0</v>
      </c>
      <c r="G37" s="68">
        <v>0</v>
      </c>
      <c r="H37" s="117"/>
      <c r="I37" s="117"/>
      <c r="J37" s="24"/>
      <c r="K37" s="117"/>
    </row>
    <row r="38" spans="1:11" ht="25.5">
      <c r="A38" s="26">
        <v>3241</v>
      </c>
      <c r="B38" s="50" t="s">
        <v>104</v>
      </c>
      <c r="C38" s="28">
        <v>0</v>
      </c>
      <c r="D38" s="118">
        <f t="shared" si="0"/>
        <v>0</v>
      </c>
      <c r="E38" s="118">
        <v>0</v>
      </c>
      <c r="F38" s="118">
        <f t="shared" si="1"/>
        <v>0</v>
      </c>
      <c r="G38" s="125">
        <v>0</v>
      </c>
      <c r="H38" s="118"/>
      <c r="I38" s="118"/>
      <c r="J38" s="28"/>
      <c r="K38" s="118"/>
    </row>
    <row r="39" spans="1:11" ht="12.75">
      <c r="A39" s="22">
        <v>329</v>
      </c>
      <c r="B39" s="49" t="s">
        <v>105</v>
      </c>
      <c r="C39" s="24">
        <f>SUM(C40:C45)</f>
        <v>102167.82</v>
      </c>
      <c r="D39" s="117">
        <f t="shared" si="0"/>
        <v>13560</v>
      </c>
      <c r="E39" s="117">
        <f>SUM(E40:E45)</f>
        <v>16072.64</v>
      </c>
      <c r="F39" s="117">
        <f t="shared" si="1"/>
        <v>1515.3600000000006</v>
      </c>
      <c r="G39" s="68">
        <f>SUM(G40:G45)</f>
        <v>17588</v>
      </c>
      <c r="H39" s="117"/>
      <c r="I39" s="117"/>
      <c r="J39" s="24"/>
      <c r="K39" s="117"/>
    </row>
    <row r="40" spans="1:11" ht="12.75">
      <c r="A40" s="26">
        <v>3292</v>
      </c>
      <c r="B40" s="50" t="s">
        <v>106</v>
      </c>
      <c r="C40" s="28">
        <v>4302.2</v>
      </c>
      <c r="D40" s="118">
        <f t="shared" si="0"/>
        <v>571.0000663614042</v>
      </c>
      <c r="E40" s="118">
        <v>588.09</v>
      </c>
      <c r="F40" s="118">
        <f t="shared" si="1"/>
        <v>21.909999999999968</v>
      </c>
      <c r="G40" s="125">
        <v>610</v>
      </c>
      <c r="H40" s="118"/>
      <c r="I40" s="118"/>
      <c r="J40" s="28"/>
      <c r="K40" s="118"/>
    </row>
    <row r="41" spans="1:11" ht="12.75">
      <c r="A41" s="26" t="s">
        <v>123</v>
      </c>
      <c r="B41" s="50" t="s">
        <v>107</v>
      </c>
      <c r="C41" s="28">
        <v>158.24</v>
      </c>
      <c r="D41" s="118">
        <f t="shared" si="0"/>
        <v>21.002057203530427</v>
      </c>
      <c r="E41" s="118">
        <v>21</v>
      </c>
      <c r="F41" s="118">
        <f t="shared" si="1"/>
        <v>-21</v>
      </c>
      <c r="G41" s="125">
        <v>0</v>
      </c>
      <c r="H41" s="118"/>
      <c r="I41" s="118"/>
      <c r="J41" s="28"/>
      <c r="K41" s="118"/>
    </row>
    <row r="42" spans="1:11" ht="12.75">
      <c r="A42" s="26">
        <v>3294</v>
      </c>
      <c r="B42" s="50" t="s">
        <v>108</v>
      </c>
      <c r="C42" s="28">
        <v>1002.09</v>
      </c>
      <c r="D42" s="118">
        <f t="shared" si="0"/>
        <v>133.00019908421262</v>
      </c>
      <c r="E42" s="118">
        <v>133</v>
      </c>
      <c r="F42" s="118">
        <f t="shared" si="1"/>
        <v>30.090000000000003</v>
      </c>
      <c r="G42" s="125">
        <v>163.09</v>
      </c>
      <c r="H42" s="118"/>
      <c r="I42" s="118"/>
      <c r="J42" s="28"/>
      <c r="K42" s="118"/>
    </row>
    <row r="43" spans="1:11" ht="12.75">
      <c r="A43" s="26">
        <v>3295</v>
      </c>
      <c r="B43" s="50" t="s">
        <v>109</v>
      </c>
      <c r="C43" s="28">
        <v>14993.66</v>
      </c>
      <c r="D43" s="118">
        <f t="shared" si="0"/>
        <v>1990.000663614042</v>
      </c>
      <c r="E43" s="118">
        <v>1664.43</v>
      </c>
      <c r="F43" s="118">
        <f t="shared" si="1"/>
        <v>0</v>
      </c>
      <c r="G43" s="125">
        <v>1664.43</v>
      </c>
      <c r="H43" s="118"/>
      <c r="I43" s="118"/>
      <c r="J43" s="28"/>
      <c r="K43" s="118"/>
    </row>
    <row r="44" spans="1:11" ht="12.75">
      <c r="A44" s="26">
        <v>3296</v>
      </c>
      <c r="B44" s="50" t="s">
        <v>210</v>
      </c>
      <c r="C44" s="28">
        <v>19454.08</v>
      </c>
      <c r="D44" s="118">
        <f t="shared" si="0"/>
        <v>2582.0001327228083</v>
      </c>
      <c r="E44" s="118">
        <v>1053.48</v>
      </c>
      <c r="F44" s="118">
        <f t="shared" si="1"/>
        <v>0</v>
      </c>
      <c r="G44" s="125">
        <v>1053.48</v>
      </c>
      <c r="H44" s="118"/>
      <c r="I44" s="118"/>
      <c r="J44" s="28"/>
      <c r="K44" s="118"/>
    </row>
    <row r="45" spans="1:11" ht="12.75">
      <c r="A45" s="26" t="s">
        <v>16</v>
      </c>
      <c r="B45" s="50" t="s">
        <v>105</v>
      </c>
      <c r="C45" s="28">
        <v>62257.55</v>
      </c>
      <c r="D45" s="118">
        <f t="shared" si="0"/>
        <v>8262.996881014002</v>
      </c>
      <c r="E45" s="118">
        <v>12612.64</v>
      </c>
      <c r="F45" s="118">
        <f t="shared" si="1"/>
        <v>1484.3600000000006</v>
      </c>
      <c r="G45" s="125">
        <v>14097</v>
      </c>
      <c r="H45" s="118"/>
      <c r="I45" s="118"/>
      <c r="J45" s="28"/>
      <c r="K45" s="118"/>
    </row>
    <row r="46" spans="1:11" ht="12.75">
      <c r="A46" s="22">
        <v>34</v>
      </c>
      <c r="B46" s="49" t="s">
        <v>110</v>
      </c>
      <c r="C46" s="24">
        <f>SUM(C47)</f>
        <v>17834.14</v>
      </c>
      <c r="D46" s="117">
        <f t="shared" si="0"/>
        <v>2366.9971464596188</v>
      </c>
      <c r="E46" s="117">
        <f>SUM(E47)</f>
        <v>1226.94</v>
      </c>
      <c r="F46" s="117">
        <f t="shared" si="1"/>
        <v>223</v>
      </c>
      <c r="G46" s="68">
        <f>SUM(G47)</f>
        <v>1449.94</v>
      </c>
      <c r="H46" s="117">
        <v>17834.14</v>
      </c>
      <c r="I46" s="117">
        <f>H46/7.5345</f>
        <v>2366.9971464596188</v>
      </c>
      <c r="J46" s="24">
        <v>17834.14</v>
      </c>
      <c r="K46" s="117">
        <f>J46/7.5345</f>
        <v>2366.9971464596188</v>
      </c>
    </row>
    <row r="47" spans="1:11" ht="12.75">
      <c r="A47" s="22">
        <v>343</v>
      </c>
      <c r="B47" s="49" t="s">
        <v>111</v>
      </c>
      <c r="C47" s="24">
        <f>SUM(C48:C49)</f>
        <v>17834.14</v>
      </c>
      <c r="D47" s="117">
        <f t="shared" si="0"/>
        <v>2366.9971464596188</v>
      </c>
      <c r="E47" s="117">
        <f>SUM(E48:E49)</f>
        <v>1226.94</v>
      </c>
      <c r="F47" s="117">
        <f t="shared" si="1"/>
        <v>223</v>
      </c>
      <c r="G47" s="68">
        <f>SUM(G48:G49)</f>
        <v>1449.94</v>
      </c>
      <c r="H47" s="117"/>
      <c r="I47" s="117"/>
      <c r="J47" s="24"/>
      <c r="K47" s="117"/>
    </row>
    <row r="48" spans="1:11" ht="12.75">
      <c r="A48" s="26" t="s">
        <v>30</v>
      </c>
      <c r="B48" s="50" t="s">
        <v>112</v>
      </c>
      <c r="C48" s="28">
        <v>2840.48</v>
      </c>
      <c r="D48" s="118">
        <f t="shared" si="0"/>
        <v>376.996482845577</v>
      </c>
      <c r="E48" s="118">
        <v>377</v>
      </c>
      <c r="F48" s="118">
        <f t="shared" si="1"/>
        <v>223</v>
      </c>
      <c r="G48" s="125">
        <v>600</v>
      </c>
      <c r="H48" s="118"/>
      <c r="I48" s="118"/>
      <c r="J48" s="28"/>
      <c r="K48" s="118"/>
    </row>
    <row r="49" spans="1:11" ht="12.75">
      <c r="A49" s="26">
        <v>3433</v>
      </c>
      <c r="B49" s="50" t="s">
        <v>211</v>
      </c>
      <c r="C49" s="28">
        <v>14993.66</v>
      </c>
      <c r="D49" s="118">
        <f t="shared" si="0"/>
        <v>1990.000663614042</v>
      </c>
      <c r="E49" s="118">
        <v>849.94</v>
      </c>
      <c r="F49" s="118">
        <f t="shared" si="1"/>
        <v>0</v>
      </c>
      <c r="G49" s="125">
        <v>849.94</v>
      </c>
      <c r="H49" s="118"/>
      <c r="I49" s="118"/>
      <c r="J49" s="28"/>
      <c r="K49" s="118"/>
    </row>
    <row r="50" spans="1:11" ht="25.5">
      <c r="A50" s="22">
        <v>36</v>
      </c>
      <c r="B50" s="49" t="s">
        <v>126</v>
      </c>
      <c r="C50" s="24">
        <v>0</v>
      </c>
      <c r="D50" s="117">
        <f t="shared" si="0"/>
        <v>0</v>
      </c>
      <c r="E50" s="117">
        <v>0</v>
      </c>
      <c r="F50" s="117">
        <f t="shared" si="1"/>
        <v>0</v>
      </c>
      <c r="G50" s="68">
        <v>0</v>
      </c>
      <c r="H50" s="117"/>
      <c r="I50" s="117"/>
      <c r="J50" s="24"/>
      <c r="K50" s="117"/>
    </row>
    <row r="51" spans="1:11" ht="25.5">
      <c r="A51" s="22">
        <v>366</v>
      </c>
      <c r="B51" s="49" t="s">
        <v>126</v>
      </c>
      <c r="C51" s="24">
        <v>0</v>
      </c>
      <c r="D51" s="117">
        <f t="shared" si="0"/>
        <v>0</v>
      </c>
      <c r="E51" s="117">
        <v>0</v>
      </c>
      <c r="F51" s="117">
        <f t="shared" si="1"/>
        <v>0</v>
      </c>
      <c r="G51" s="68">
        <v>0</v>
      </c>
      <c r="H51" s="117"/>
      <c r="I51" s="117"/>
      <c r="J51" s="24"/>
      <c r="K51" s="117"/>
    </row>
    <row r="52" spans="1:11" ht="25.5">
      <c r="A52" s="26">
        <v>3661</v>
      </c>
      <c r="B52" s="50" t="s">
        <v>126</v>
      </c>
      <c r="C52" s="28">
        <v>0</v>
      </c>
      <c r="D52" s="118">
        <f t="shared" si="0"/>
        <v>0</v>
      </c>
      <c r="E52" s="118">
        <v>0</v>
      </c>
      <c r="F52" s="118">
        <f t="shared" si="1"/>
        <v>0</v>
      </c>
      <c r="G52" s="125">
        <v>0</v>
      </c>
      <c r="H52" s="118"/>
      <c r="I52" s="118"/>
      <c r="J52" s="28"/>
      <c r="K52" s="118"/>
    </row>
    <row r="53" spans="1:11" ht="25.5">
      <c r="A53" s="22">
        <v>369</v>
      </c>
      <c r="B53" s="49" t="s">
        <v>127</v>
      </c>
      <c r="C53" s="24">
        <v>0</v>
      </c>
      <c r="D53" s="117">
        <f t="shared" si="0"/>
        <v>0</v>
      </c>
      <c r="E53" s="117">
        <v>0</v>
      </c>
      <c r="F53" s="117">
        <f t="shared" si="1"/>
        <v>0</v>
      </c>
      <c r="G53" s="68">
        <v>0</v>
      </c>
      <c r="H53" s="117"/>
      <c r="I53" s="117"/>
      <c r="J53" s="24"/>
      <c r="K53" s="117"/>
    </row>
    <row r="54" spans="1:11" ht="25.5">
      <c r="A54" s="26">
        <v>3691</v>
      </c>
      <c r="B54" s="50" t="s">
        <v>127</v>
      </c>
      <c r="C54" s="28">
        <v>0</v>
      </c>
      <c r="D54" s="118">
        <f t="shared" si="0"/>
        <v>0</v>
      </c>
      <c r="E54" s="118">
        <v>0</v>
      </c>
      <c r="F54" s="118">
        <f t="shared" si="1"/>
        <v>0</v>
      </c>
      <c r="G54" s="125">
        <v>0</v>
      </c>
      <c r="H54" s="118"/>
      <c r="I54" s="118"/>
      <c r="J54" s="28"/>
      <c r="K54" s="118"/>
    </row>
    <row r="55" spans="1:11" ht="25.5">
      <c r="A55" s="22">
        <v>37</v>
      </c>
      <c r="B55" s="49" t="s">
        <v>128</v>
      </c>
      <c r="C55" s="24">
        <v>306089.07</v>
      </c>
      <c r="D55" s="117">
        <f t="shared" si="0"/>
        <v>40625.00099542106</v>
      </c>
      <c r="E55" s="117">
        <v>57906.93</v>
      </c>
      <c r="F55" s="117">
        <f t="shared" si="1"/>
        <v>5674.059999999998</v>
      </c>
      <c r="G55" s="68">
        <v>63580.99</v>
      </c>
      <c r="H55" s="117">
        <v>306089.07</v>
      </c>
      <c r="I55" s="117">
        <f>H55/7.5345</f>
        <v>40625.00099542106</v>
      </c>
      <c r="J55" s="24">
        <v>306089.07</v>
      </c>
      <c r="K55" s="117">
        <f>J55/7.5345</f>
        <v>40625.00099542106</v>
      </c>
    </row>
    <row r="56" spans="1:11" ht="25.5">
      <c r="A56" s="22">
        <v>372</v>
      </c>
      <c r="B56" s="49" t="s">
        <v>128</v>
      </c>
      <c r="C56" s="24">
        <v>306089.07</v>
      </c>
      <c r="D56" s="117">
        <f t="shared" si="0"/>
        <v>40625.00099542106</v>
      </c>
      <c r="E56" s="117">
        <v>57906.93</v>
      </c>
      <c r="F56" s="117">
        <f t="shared" si="1"/>
        <v>5674.059999999998</v>
      </c>
      <c r="G56" s="68">
        <v>63580.99</v>
      </c>
      <c r="H56" s="117"/>
      <c r="I56" s="117"/>
      <c r="J56" s="24"/>
      <c r="K56" s="117"/>
    </row>
    <row r="57" spans="1:11" ht="25.5">
      <c r="A57" s="26">
        <v>3722</v>
      </c>
      <c r="B57" s="50" t="s">
        <v>128</v>
      </c>
      <c r="C57" s="28">
        <v>306089.07</v>
      </c>
      <c r="D57" s="118">
        <f t="shared" si="0"/>
        <v>40625.00099542106</v>
      </c>
      <c r="E57" s="118">
        <v>57906.93</v>
      </c>
      <c r="F57" s="118">
        <f t="shared" si="1"/>
        <v>5674.059999999998</v>
      </c>
      <c r="G57" s="125">
        <v>63580.99</v>
      </c>
      <c r="H57" s="118"/>
      <c r="I57" s="118"/>
      <c r="J57" s="28"/>
      <c r="K57" s="118"/>
    </row>
    <row r="58" spans="1:11" ht="12.75">
      <c r="A58" s="22">
        <v>38</v>
      </c>
      <c r="B58" s="49" t="s">
        <v>267</v>
      </c>
      <c r="C58" s="24">
        <v>0</v>
      </c>
      <c r="D58" s="117">
        <f t="shared" si="0"/>
        <v>0</v>
      </c>
      <c r="E58" s="117">
        <v>17.84</v>
      </c>
      <c r="F58" s="117">
        <f t="shared" si="1"/>
        <v>0</v>
      </c>
      <c r="G58" s="68">
        <v>17.84</v>
      </c>
      <c r="H58" s="117"/>
      <c r="I58" s="117"/>
      <c r="J58" s="24"/>
      <c r="K58" s="117"/>
    </row>
    <row r="59" spans="1:11" ht="12.75">
      <c r="A59" s="22">
        <v>381</v>
      </c>
      <c r="B59" s="49" t="s">
        <v>265</v>
      </c>
      <c r="C59" s="24">
        <v>0</v>
      </c>
      <c r="D59" s="117">
        <f t="shared" si="0"/>
        <v>0</v>
      </c>
      <c r="E59" s="117">
        <v>17.84</v>
      </c>
      <c r="F59" s="117">
        <f t="shared" si="1"/>
        <v>0</v>
      </c>
      <c r="G59" s="68">
        <v>17.84</v>
      </c>
      <c r="H59" s="117"/>
      <c r="I59" s="117"/>
      <c r="J59" s="24"/>
      <c r="K59" s="117"/>
    </row>
    <row r="60" spans="1:11" ht="12.75">
      <c r="A60" s="26">
        <v>3812</v>
      </c>
      <c r="B60" s="50" t="s">
        <v>266</v>
      </c>
      <c r="C60" s="28">
        <v>0</v>
      </c>
      <c r="D60" s="118">
        <f t="shared" si="0"/>
        <v>0</v>
      </c>
      <c r="E60" s="118">
        <v>17.84</v>
      </c>
      <c r="F60" s="118">
        <f t="shared" si="1"/>
        <v>0</v>
      </c>
      <c r="G60" s="125">
        <v>17.84</v>
      </c>
      <c r="H60" s="118"/>
      <c r="I60" s="118"/>
      <c r="J60" s="28"/>
      <c r="K60" s="118"/>
    </row>
    <row r="61" spans="1:11" s="25" customFormat="1" ht="12.75">
      <c r="A61" s="22">
        <v>383</v>
      </c>
      <c r="B61" s="49" t="s">
        <v>268</v>
      </c>
      <c r="C61" s="24">
        <v>0</v>
      </c>
      <c r="D61" s="117">
        <f t="shared" si="0"/>
        <v>0</v>
      </c>
      <c r="E61" s="117">
        <v>0</v>
      </c>
      <c r="F61" s="117">
        <f t="shared" si="1"/>
        <v>0</v>
      </c>
      <c r="G61" s="68">
        <v>0</v>
      </c>
      <c r="H61" s="117"/>
      <c r="I61" s="117"/>
      <c r="J61" s="24"/>
      <c r="K61" s="117"/>
    </row>
    <row r="62" spans="1:11" ht="12.75">
      <c r="A62" s="70">
        <v>4</v>
      </c>
      <c r="B62" s="74" t="s">
        <v>130</v>
      </c>
      <c r="C62" s="119">
        <f>SUM(C67)</f>
        <v>8770.17</v>
      </c>
      <c r="D62" s="68">
        <f t="shared" si="0"/>
        <v>1164.001592673701</v>
      </c>
      <c r="E62" s="68">
        <f>SUM(E67)</f>
        <v>1738.5</v>
      </c>
      <c r="F62" s="68">
        <f t="shared" si="1"/>
        <v>393</v>
      </c>
      <c r="G62" s="68">
        <f>SUM(G67)</f>
        <v>2131.5</v>
      </c>
      <c r="H62" s="68">
        <v>7112.58</v>
      </c>
      <c r="I62" s="68">
        <f>H62/7.5345</f>
        <v>944.0015926737009</v>
      </c>
      <c r="J62" s="68">
        <v>7112.58</v>
      </c>
      <c r="K62" s="119">
        <f>J62/7.5345</f>
        <v>944.0015926737009</v>
      </c>
    </row>
    <row r="63" spans="1:11" ht="25.5">
      <c r="A63" s="22">
        <v>41</v>
      </c>
      <c r="B63" s="49" t="s">
        <v>154</v>
      </c>
      <c r="C63" s="24">
        <v>0</v>
      </c>
      <c r="D63" s="117">
        <f t="shared" si="0"/>
        <v>0</v>
      </c>
      <c r="E63" s="117"/>
      <c r="F63" s="117">
        <f t="shared" si="1"/>
        <v>0</v>
      </c>
      <c r="G63" s="68">
        <v>0</v>
      </c>
      <c r="H63" s="117"/>
      <c r="I63" s="117"/>
      <c r="J63" s="24"/>
      <c r="K63" s="117"/>
    </row>
    <row r="64" spans="1:11" ht="12.75">
      <c r="A64" s="22">
        <v>412</v>
      </c>
      <c r="B64" s="49" t="s">
        <v>131</v>
      </c>
      <c r="C64" s="24">
        <v>0</v>
      </c>
      <c r="D64" s="117">
        <f t="shared" si="0"/>
        <v>0</v>
      </c>
      <c r="E64" s="117"/>
      <c r="F64" s="117">
        <f t="shared" si="1"/>
        <v>0</v>
      </c>
      <c r="G64" s="68">
        <v>0</v>
      </c>
      <c r="H64" s="117"/>
      <c r="I64" s="117"/>
      <c r="J64" s="24"/>
      <c r="K64" s="117"/>
    </row>
    <row r="65" spans="1:11" ht="12.75">
      <c r="A65" s="26">
        <v>4121</v>
      </c>
      <c r="B65" s="50" t="s">
        <v>131</v>
      </c>
      <c r="C65" s="28">
        <v>0</v>
      </c>
      <c r="D65" s="118">
        <f t="shared" si="0"/>
        <v>0</v>
      </c>
      <c r="E65" s="118"/>
      <c r="F65" s="118">
        <f t="shared" si="1"/>
        <v>0</v>
      </c>
      <c r="G65" s="125">
        <v>0</v>
      </c>
      <c r="H65" s="118"/>
      <c r="I65" s="118"/>
      <c r="J65" s="28"/>
      <c r="K65" s="118"/>
    </row>
    <row r="66" spans="1:11" ht="12.75">
      <c r="A66" s="26">
        <v>4126</v>
      </c>
      <c r="B66" s="50" t="s">
        <v>212</v>
      </c>
      <c r="C66" s="28">
        <v>0</v>
      </c>
      <c r="D66" s="118">
        <f t="shared" si="0"/>
        <v>0</v>
      </c>
      <c r="E66" s="118"/>
      <c r="F66" s="118">
        <f t="shared" si="1"/>
        <v>0</v>
      </c>
      <c r="G66" s="125">
        <v>0</v>
      </c>
      <c r="H66" s="118"/>
      <c r="I66" s="118"/>
      <c r="J66" s="28"/>
      <c r="K66" s="118"/>
    </row>
    <row r="67" spans="1:11" ht="25.5">
      <c r="A67" s="22">
        <v>42</v>
      </c>
      <c r="B67" s="49" t="s">
        <v>113</v>
      </c>
      <c r="C67" s="24">
        <f>SUM(C68,C76)</f>
        <v>8770.17</v>
      </c>
      <c r="D67" s="117">
        <f t="shared" si="0"/>
        <v>1164.001592673701</v>
      </c>
      <c r="E67" s="117">
        <f>SUM(E68,E76)</f>
        <v>1738.5</v>
      </c>
      <c r="F67" s="117">
        <f t="shared" si="1"/>
        <v>393</v>
      </c>
      <c r="G67" s="68">
        <f>SUM(G68,G76)</f>
        <v>2131.5</v>
      </c>
      <c r="H67" s="117">
        <v>7112.58</v>
      </c>
      <c r="I67" s="117">
        <f>H67/7.5345</f>
        <v>944.0015926737009</v>
      </c>
      <c r="J67" s="24">
        <v>7112.58</v>
      </c>
      <c r="K67" s="117">
        <f>J67/7.5345</f>
        <v>944.0015926737009</v>
      </c>
    </row>
    <row r="68" spans="1:11" ht="12.75">
      <c r="A68" s="22">
        <v>422</v>
      </c>
      <c r="B68" s="49" t="s">
        <v>114</v>
      </c>
      <c r="C68" s="24">
        <v>0</v>
      </c>
      <c r="D68" s="117">
        <f aca="true" t="shared" si="2" ref="D68:D85">C68/7.5345</f>
        <v>0</v>
      </c>
      <c r="E68" s="117">
        <v>574.5</v>
      </c>
      <c r="F68" s="117">
        <f t="shared" si="1"/>
        <v>200</v>
      </c>
      <c r="G68" s="68">
        <f>SUM(G69:G75)</f>
        <v>774.5</v>
      </c>
      <c r="H68" s="117"/>
      <c r="I68" s="117"/>
      <c r="J68" s="24"/>
      <c r="K68" s="117"/>
    </row>
    <row r="69" spans="1:11" ht="12.75">
      <c r="A69" s="26" t="s">
        <v>23</v>
      </c>
      <c r="B69" s="50" t="s">
        <v>115</v>
      </c>
      <c r="C69" s="28">
        <v>0</v>
      </c>
      <c r="D69" s="118">
        <f t="shared" si="2"/>
        <v>0</v>
      </c>
      <c r="E69" s="118"/>
      <c r="F69" s="118">
        <f aca="true" t="shared" si="3" ref="F69:F85">SUM(G69-E69)</f>
        <v>200</v>
      </c>
      <c r="G69" s="125">
        <v>200</v>
      </c>
      <c r="H69" s="118"/>
      <c r="I69" s="118"/>
      <c r="J69" s="28"/>
      <c r="K69" s="118"/>
    </row>
    <row r="70" spans="1:11" ht="12.75">
      <c r="A70" s="26">
        <v>4222</v>
      </c>
      <c r="B70" s="50" t="s">
        <v>116</v>
      </c>
      <c r="C70" s="28">
        <v>0</v>
      </c>
      <c r="D70" s="118">
        <f t="shared" si="2"/>
        <v>0</v>
      </c>
      <c r="E70" s="118"/>
      <c r="F70" s="118">
        <f t="shared" si="3"/>
        <v>0</v>
      </c>
      <c r="G70" s="125">
        <v>0</v>
      </c>
      <c r="H70" s="118"/>
      <c r="I70" s="118"/>
      <c r="J70" s="28"/>
      <c r="K70" s="118"/>
    </row>
    <row r="71" spans="1:11" ht="12.75">
      <c r="A71" s="26">
        <v>4223</v>
      </c>
      <c r="B71" s="50" t="s">
        <v>117</v>
      </c>
      <c r="C71" s="28">
        <v>0</v>
      </c>
      <c r="D71" s="118">
        <f t="shared" si="2"/>
        <v>0</v>
      </c>
      <c r="E71" s="118"/>
      <c r="F71" s="118">
        <f t="shared" si="3"/>
        <v>0</v>
      </c>
      <c r="G71" s="125">
        <v>0</v>
      </c>
      <c r="H71" s="118"/>
      <c r="I71" s="118"/>
      <c r="J71" s="28"/>
      <c r="K71" s="118"/>
    </row>
    <row r="72" spans="1:11" ht="12.75">
      <c r="A72" s="26">
        <v>4224</v>
      </c>
      <c r="B72" s="50" t="s">
        <v>118</v>
      </c>
      <c r="C72" s="28">
        <v>0</v>
      </c>
      <c r="D72" s="118">
        <f t="shared" si="2"/>
        <v>0</v>
      </c>
      <c r="E72" s="118"/>
      <c r="F72" s="118">
        <f t="shared" si="3"/>
        <v>0</v>
      </c>
      <c r="G72" s="125">
        <v>0</v>
      </c>
      <c r="H72" s="118"/>
      <c r="I72" s="118"/>
      <c r="J72" s="28"/>
      <c r="K72" s="118"/>
    </row>
    <row r="73" spans="1:11" ht="12.75">
      <c r="A73" s="26">
        <v>4225</v>
      </c>
      <c r="B73" s="50" t="s">
        <v>129</v>
      </c>
      <c r="C73" s="28">
        <v>0</v>
      </c>
      <c r="D73" s="118">
        <f t="shared" si="2"/>
        <v>0</v>
      </c>
      <c r="E73" s="118"/>
      <c r="F73" s="118">
        <f t="shared" si="3"/>
        <v>0</v>
      </c>
      <c r="G73" s="125">
        <v>0</v>
      </c>
      <c r="H73" s="118"/>
      <c r="I73" s="118"/>
      <c r="J73" s="28"/>
      <c r="K73" s="118"/>
    </row>
    <row r="74" spans="1:11" ht="12.75">
      <c r="A74" s="26">
        <v>4226</v>
      </c>
      <c r="B74" s="50" t="s">
        <v>119</v>
      </c>
      <c r="C74" s="28">
        <v>0</v>
      </c>
      <c r="D74" s="118">
        <f t="shared" si="2"/>
        <v>0</v>
      </c>
      <c r="E74" s="118"/>
      <c r="F74" s="118">
        <f t="shared" si="3"/>
        <v>0</v>
      </c>
      <c r="G74" s="125">
        <v>0</v>
      </c>
      <c r="H74" s="118"/>
      <c r="I74" s="118"/>
      <c r="J74" s="28"/>
      <c r="K74" s="118"/>
    </row>
    <row r="75" spans="1:11" ht="12.75">
      <c r="A75" s="26">
        <v>4227</v>
      </c>
      <c r="B75" s="50" t="s">
        <v>120</v>
      </c>
      <c r="C75" s="28">
        <v>0</v>
      </c>
      <c r="D75" s="118">
        <f t="shared" si="2"/>
        <v>0</v>
      </c>
      <c r="E75" s="118">
        <v>574.5</v>
      </c>
      <c r="F75" s="118">
        <f t="shared" si="3"/>
        <v>0</v>
      </c>
      <c r="G75" s="125">
        <v>574.5</v>
      </c>
      <c r="H75" s="118"/>
      <c r="I75" s="118"/>
      <c r="J75" s="28"/>
      <c r="K75" s="118"/>
    </row>
    <row r="76" spans="1:11" ht="25.5">
      <c r="A76" s="22">
        <v>424</v>
      </c>
      <c r="B76" s="49" t="s">
        <v>132</v>
      </c>
      <c r="C76" s="24">
        <f>SUM(C77)</f>
        <v>8770.17</v>
      </c>
      <c r="D76" s="117">
        <f t="shared" si="2"/>
        <v>1164.001592673701</v>
      </c>
      <c r="E76" s="117">
        <v>1164</v>
      </c>
      <c r="F76" s="117">
        <f t="shared" si="3"/>
        <v>193</v>
      </c>
      <c r="G76" s="68">
        <v>1357</v>
      </c>
      <c r="H76" s="117"/>
      <c r="I76" s="117"/>
      <c r="J76" s="24"/>
      <c r="K76" s="117"/>
    </row>
    <row r="77" spans="1:11" ht="12.75">
      <c r="A77" s="26">
        <v>4241</v>
      </c>
      <c r="B77" s="50" t="s">
        <v>121</v>
      </c>
      <c r="C77" s="28">
        <v>8770.17</v>
      </c>
      <c r="D77" s="118">
        <f t="shared" si="2"/>
        <v>1164.001592673701</v>
      </c>
      <c r="E77" s="118">
        <v>1164</v>
      </c>
      <c r="F77" s="118">
        <f t="shared" si="3"/>
        <v>193</v>
      </c>
      <c r="G77" s="125">
        <v>1357</v>
      </c>
      <c r="H77" s="118"/>
      <c r="I77" s="118"/>
      <c r="J77" s="28"/>
      <c r="K77" s="118"/>
    </row>
    <row r="78" spans="1:11" ht="12.75">
      <c r="A78" s="22">
        <v>426</v>
      </c>
      <c r="B78" s="49" t="s">
        <v>213</v>
      </c>
      <c r="C78" s="24">
        <v>0</v>
      </c>
      <c r="D78" s="117">
        <f t="shared" si="2"/>
        <v>0</v>
      </c>
      <c r="E78" s="117"/>
      <c r="F78" s="117">
        <f t="shared" si="3"/>
        <v>0</v>
      </c>
      <c r="G78" s="68">
        <v>0</v>
      </c>
      <c r="H78" s="117"/>
      <c r="I78" s="117"/>
      <c r="J78" s="24"/>
      <c r="K78" s="117"/>
    </row>
    <row r="79" spans="1:11" ht="12.75">
      <c r="A79" s="26">
        <v>4262</v>
      </c>
      <c r="B79" s="50" t="s">
        <v>213</v>
      </c>
      <c r="C79" s="28">
        <v>0</v>
      </c>
      <c r="D79" s="118">
        <f t="shared" si="2"/>
        <v>0</v>
      </c>
      <c r="E79" s="118"/>
      <c r="F79" s="118">
        <f t="shared" si="3"/>
        <v>0</v>
      </c>
      <c r="G79" s="125">
        <v>0</v>
      </c>
      <c r="H79" s="118"/>
      <c r="I79" s="118"/>
      <c r="J79" s="28"/>
      <c r="K79" s="118"/>
    </row>
    <row r="80" spans="1:11" ht="25.5">
      <c r="A80" s="22">
        <v>45</v>
      </c>
      <c r="B80" s="49" t="s">
        <v>259</v>
      </c>
      <c r="C80" s="24">
        <v>0</v>
      </c>
      <c r="D80" s="117">
        <f t="shared" si="2"/>
        <v>0</v>
      </c>
      <c r="E80" s="117"/>
      <c r="F80" s="117">
        <f t="shared" si="3"/>
        <v>0</v>
      </c>
      <c r="G80" s="68">
        <v>0</v>
      </c>
      <c r="H80" s="117"/>
      <c r="I80" s="117"/>
      <c r="J80" s="24"/>
      <c r="K80" s="117"/>
    </row>
    <row r="81" spans="1:11" ht="12.75">
      <c r="A81" s="26">
        <v>4511</v>
      </c>
      <c r="B81" s="50" t="s">
        <v>260</v>
      </c>
      <c r="C81" s="28">
        <v>0</v>
      </c>
      <c r="D81" s="118">
        <f t="shared" si="2"/>
        <v>0</v>
      </c>
      <c r="E81" s="118"/>
      <c r="F81" s="118">
        <f t="shared" si="3"/>
        <v>0</v>
      </c>
      <c r="G81" s="125">
        <v>0</v>
      </c>
      <c r="H81" s="118"/>
      <c r="I81" s="118"/>
      <c r="J81" s="28"/>
      <c r="K81" s="118"/>
    </row>
    <row r="82" spans="1:11" s="25" customFormat="1" ht="25.5">
      <c r="A82" s="66">
        <v>5</v>
      </c>
      <c r="B82" s="67" t="s">
        <v>203</v>
      </c>
      <c r="C82" s="68">
        <v>0</v>
      </c>
      <c r="D82" s="68">
        <f t="shared" si="2"/>
        <v>0</v>
      </c>
      <c r="E82" s="68"/>
      <c r="F82" s="68">
        <f t="shared" si="3"/>
        <v>0</v>
      </c>
      <c r="G82" s="68">
        <v>0</v>
      </c>
      <c r="H82" s="68">
        <f>D82/7.5345</f>
        <v>0</v>
      </c>
      <c r="I82" s="68">
        <f>H82/7.5345</f>
        <v>0</v>
      </c>
      <c r="J82" s="68">
        <v>0</v>
      </c>
      <c r="K82" s="119">
        <f>J82/7.5345</f>
        <v>0</v>
      </c>
    </row>
    <row r="83" spans="1:11" s="25" customFormat="1" ht="25.5">
      <c r="A83" s="64">
        <v>54</v>
      </c>
      <c r="B83" s="145" t="s">
        <v>204</v>
      </c>
      <c r="C83" s="24">
        <v>0</v>
      </c>
      <c r="D83" s="117">
        <f t="shared" si="2"/>
        <v>0</v>
      </c>
      <c r="E83" s="117"/>
      <c r="F83" s="117">
        <f t="shared" si="3"/>
        <v>0</v>
      </c>
      <c r="G83" s="68">
        <v>0</v>
      </c>
      <c r="H83" s="117"/>
      <c r="I83" s="117"/>
      <c r="J83" s="24"/>
      <c r="K83" s="117"/>
    </row>
    <row r="84" spans="1:11" ht="25.5">
      <c r="A84" s="65">
        <v>544</v>
      </c>
      <c r="B84" s="146" t="s">
        <v>205</v>
      </c>
      <c r="C84" s="28">
        <v>0</v>
      </c>
      <c r="D84" s="118">
        <f t="shared" si="2"/>
        <v>0</v>
      </c>
      <c r="E84" s="118"/>
      <c r="F84" s="118">
        <f t="shared" si="3"/>
        <v>0</v>
      </c>
      <c r="G84" s="125">
        <v>0</v>
      </c>
      <c r="H84" s="118"/>
      <c r="I84" s="118"/>
      <c r="J84" s="28"/>
      <c r="K84" s="118"/>
    </row>
    <row r="85" spans="1:11" ht="19.5" customHeight="1">
      <c r="A85" s="75" t="s">
        <v>122</v>
      </c>
      <c r="B85" s="76"/>
      <c r="C85" s="68">
        <f>SUM(C4,C62)</f>
        <v>3161107.04</v>
      </c>
      <c r="D85" s="68">
        <f t="shared" si="2"/>
        <v>419551.00404804567</v>
      </c>
      <c r="E85" s="68">
        <f>SUM(E4,E62)</f>
        <v>484027.65</v>
      </c>
      <c r="F85" s="68">
        <f t="shared" si="3"/>
        <v>29547.609999999986</v>
      </c>
      <c r="G85" s="68">
        <f>SUM(G4,G62)</f>
        <v>513575.26</v>
      </c>
      <c r="H85" s="68">
        <f>SUM(H4,H62)</f>
        <v>2860171.56</v>
      </c>
      <c r="I85" s="68">
        <f>H85/7.5345</f>
        <v>379610.0019908421</v>
      </c>
      <c r="J85" s="68">
        <f>SUM(J4,J62)</f>
        <v>2860171.56</v>
      </c>
      <c r="K85" s="119">
        <f>J85/7.5345</f>
        <v>379610.0019908421</v>
      </c>
    </row>
    <row r="86" spans="1:11" ht="12.75">
      <c r="A86" s="55"/>
      <c r="B86" s="45"/>
      <c r="C86" s="46"/>
      <c r="D86" s="46"/>
      <c r="E86" s="129"/>
      <c r="F86" s="129"/>
      <c r="G86" s="129"/>
      <c r="H86" s="46"/>
      <c r="I86" s="46"/>
      <c r="J86" s="46"/>
      <c r="K86" s="46"/>
    </row>
    <row r="87" spans="1:11" ht="19.5" customHeight="1">
      <c r="A87" s="188" t="s">
        <v>155</v>
      </c>
      <c r="B87" s="188"/>
      <c r="C87" s="188"/>
      <c r="D87" s="188"/>
      <c r="E87" s="188"/>
      <c r="F87" s="188"/>
      <c r="G87" s="188"/>
      <c r="H87" s="188"/>
      <c r="I87" s="188"/>
      <c r="J87" s="188"/>
      <c r="K87" s="188"/>
    </row>
    <row r="88" spans="1:11" s="19" customFormat="1" ht="39" customHeight="1">
      <c r="A88" s="16" t="s">
        <v>206</v>
      </c>
      <c r="B88" s="17" t="s">
        <v>207</v>
      </c>
      <c r="C88" s="18" t="s">
        <v>331</v>
      </c>
      <c r="D88" s="18" t="s">
        <v>334</v>
      </c>
      <c r="E88" s="162" t="s">
        <v>333</v>
      </c>
      <c r="F88" s="162" t="s">
        <v>170</v>
      </c>
      <c r="G88" s="123" t="s">
        <v>345</v>
      </c>
      <c r="H88" s="18" t="s">
        <v>301</v>
      </c>
      <c r="I88" s="18" t="s">
        <v>302</v>
      </c>
      <c r="J88" s="18" t="s">
        <v>305</v>
      </c>
      <c r="K88" s="18" t="s">
        <v>303</v>
      </c>
    </row>
    <row r="89" spans="1:11" s="52" customFormat="1" ht="13.5" customHeight="1">
      <c r="A89" s="191">
        <v>1</v>
      </c>
      <c r="B89" s="191"/>
      <c r="C89" s="20">
        <v>2</v>
      </c>
      <c r="D89" s="20" t="s">
        <v>337</v>
      </c>
      <c r="E89" s="168">
        <v>3</v>
      </c>
      <c r="F89" s="168">
        <v>4</v>
      </c>
      <c r="G89" s="124">
        <v>5</v>
      </c>
      <c r="H89" s="20">
        <v>6</v>
      </c>
      <c r="I89" s="20" t="s">
        <v>299</v>
      </c>
      <c r="J89" s="20">
        <v>7</v>
      </c>
      <c r="K89" s="20" t="s">
        <v>340</v>
      </c>
    </row>
    <row r="90" spans="1:11" ht="19.5" customHeight="1">
      <c r="A90" s="40">
        <v>1</v>
      </c>
      <c r="B90" s="40" t="s">
        <v>145</v>
      </c>
      <c r="C90" s="32">
        <v>644975.82</v>
      </c>
      <c r="D90" s="32">
        <f aca="true" t="shared" si="4" ref="D90:D95">C90/7.5345</f>
        <v>85603.00218992632</v>
      </c>
      <c r="E90" s="166">
        <v>99814.02</v>
      </c>
      <c r="F90" s="166">
        <f aca="true" t="shared" si="5" ref="F90:F95">SUM(G90-E90)</f>
        <v>14323.51999999999</v>
      </c>
      <c r="G90" s="126">
        <v>114137.54</v>
      </c>
      <c r="H90" s="32">
        <v>347280.18</v>
      </c>
      <c r="I90" s="32">
        <f aca="true" t="shared" si="6" ref="I90:I95">H90/7.5345</f>
        <v>46092.00079633685</v>
      </c>
      <c r="J90" s="32">
        <v>347280.18</v>
      </c>
      <c r="K90" s="32">
        <f aca="true" t="shared" si="7" ref="K90:K95">J90/7.5345</f>
        <v>46092.00079633685</v>
      </c>
    </row>
    <row r="91" spans="1:11" ht="19.5" customHeight="1">
      <c r="A91" s="40">
        <v>2</v>
      </c>
      <c r="B91" s="40" t="s">
        <v>149</v>
      </c>
      <c r="C91" s="32">
        <v>0</v>
      </c>
      <c r="D91" s="32">
        <f t="shared" si="4"/>
        <v>0</v>
      </c>
      <c r="E91" s="166">
        <v>0</v>
      </c>
      <c r="F91" s="166">
        <f t="shared" si="5"/>
        <v>0</v>
      </c>
      <c r="G91" s="126">
        <v>0</v>
      </c>
      <c r="H91" s="32">
        <v>0</v>
      </c>
      <c r="I91" s="32">
        <f t="shared" si="6"/>
        <v>0</v>
      </c>
      <c r="J91" s="32">
        <v>0</v>
      </c>
      <c r="K91" s="32">
        <f t="shared" si="7"/>
        <v>0</v>
      </c>
    </row>
    <row r="92" spans="1:11" ht="19.5" customHeight="1">
      <c r="A92" s="40">
        <v>3</v>
      </c>
      <c r="B92" s="40" t="s">
        <v>146</v>
      </c>
      <c r="C92" s="32">
        <v>0</v>
      </c>
      <c r="D92" s="32">
        <f t="shared" si="4"/>
        <v>0</v>
      </c>
      <c r="E92" s="166">
        <v>0</v>
      </c>
      <c r="F92" s="166">
        <f t="shared" si="5"/>
        <v>150</v>
      </c>
      <c r="G92" s="126">
        <v>150</v>
      </c>
      <c r="H92" s="32">
        <v>0</v>
      </c>
      <c r="I92" s="32">
        <f t="shared" si="6"/>
        <v>0</v>
      </c>
      <c r="J92" s="32">
        <v>0</v>
      </c>
      <c r="K92" s="32">
        <f t="shared" si="7"/>
        <v>0</v>
      </c>
    </row>
    <row r="93" spans="1:11" ht="19.5" customHeight="1">
      <c r="A93" s="40">
        <v>4</v>
      </c>
      <c r="B93" s="40" t="s">
        <v>147</v>
      </c>
      <c r="C93" s="32">
        <v>28736.58</v>
      </c>
      <c r="D93" s="32">
        <f t="shared" si="4"/>
        <v>3813.9996018315746</v>
      </c>
      <c r="E93" s="166">
        <v>1200</v>
      </c>
      <c r="F93" s="166">
        <f t="shared" si="5"/>
        <v>150</v>
      </c>
      <c r="G93" s="126">
        <v>1350</v>
      </c>
      <c r="H93" s="32">
        <v>28736.58</v>
      </c>
      <c r="I93" s="32">
        <f t="shared" si="6"/>
        <v>3813.9996018315746</v>
      </c>
      <c r="J93" s="32">
        <v>28736.58</v>
      </c>
      <c r="K93" s="32">
        <f t="shared" si="7"/>
        <v>3813.9996018315746</v>
      </c>
    </row>
    <row r="94" spans="1:11" ht="19.5" customHeight="1">
      <c r="A94" s="40">
        <v>5</v>
      </c>
      <c r="B94" s="40" t="s">
        <v>148</v>
      </c>
      <c r="C94" s="32">
        <v>2487394.64</v>
      </c>
      <c r="D94" s="32">
        <f t="shared" si="4"/>
        <v>330134.0022562877</v>
      </c>
      <c r="E94" s="166">
        <v>383013.63</v>
      </c>
      <c r="F94" s="166">
        <f t="shared" si="5"/>
        <v>14924.089999999967</v>
      </c>
      <c r="G94" s="126">
        <v>397937.72</v>
      </c>
      <c r="H94" s="32">
        <v>2484154.8</v>
      </c>
      <c r="I94" s="32">
        <f t="shared" si="6"/>
        <v>329704.00159267365</v>
      </c>
      <c r="J94" s="32">
        <v>2484154.8</v>
      </c>
      <c r="K94" s="32">
        <f t="shared" si="7"/>
        <v>329704.00159267365</v>
      </c>
    </row>
    <row r="95" spans="1:11" ht="19.5" customHeight="1">
      <c r="A95" s="40"/>
      <c r="B95" s="42" t="s">
        <v>150</v>
      </c>
      <c r="C95" s="43">
        <f>SUM(C90:C94)</f>
        <v>3161107.04</v>
      </c>
      <c r="D95" s="32">
        <f t="shared" si="4"/>
        <v>419551.00404804567</v>
      </c>
      <c r="E95" s="166">
        <f>SUM(E90:E94)</f>
        <v>484027.65</v>
      </c>
      <c r="F95" s="166">
        <f t="shared" si="5"/>
        <v>29547.609999999928</v>
      </c>
      <c r="G95" s="126">
        <f>SUM(G90:G94)</f>
        <v>513575.25999999995</v>
      </c>
      <c r="H95" s="32">
        <f>SUM(H90:H94)</f>
        <v>2860171.5599999996</v>
      </c>
      <c r="I95" s="32">
        <f t="shared" si="6"/>
        <v>379610.00199084205</v>
      </c>
      <c r="J95" s="32">
        <f>SUM(J90:J94)</f>
        <v>2860171.5599999996</v>
      </c>
      <c r="K95" s="32">
        <f t="shared" si="7"/>
        <v>379610.00199084205</v>
      </c>
    </row>
    <row r="96" spans="5:7" ht="12.75">
      <c r="E96" s="128"/>
      <c r="F96" s="128"/>
      <c r="G96" s="128"/>
    </row>
    <row r="97" spans="5:7" ht="12.75">
      <c r="E97" s="128"/>
      <c r="F97" s="128"/>
      <c r="G97" s="128"/>
    </row>
    <row r="98" spans="5:7" ht="12.75">
      <c r="E98" s="128"/>
      <c r="F98" s="128"/>
      <c r="G98" s="128"/>
    </row>
    <row r="99" spans="5:7" ht="12.75">
      <c r="E99" s="128"/>
      <c r="F99" s="128"/>
      <c r="G99" s="128"/>
    </row>
    <row r="100" spans="5:7" ht="12.75">
      <c r="E100" s="128"/>
      <c r="F100" s="128"/>
      <c r="G100" s="128"/>
    </row>
    <row r="101" spans="5:7" ht="12.75">
      <c r="E101" s="128"/>
      <c r="F101" s="128"/>
      <c r="G101" s="128"/>
    </row>
    <row r="102" spans="5:7" ht="12.75">
      <c r="E102" s="128"/>
      <c r="F102" s="128"/>
      <c r="G102" s="128"/>
    </row>
    <row r="103" spans="5:7" ht="12.75">
      <c r="E103" s="128"/>
      <c r="F103" s="128"/>
      <c r="G103" s="128"/>
    </row>
    <row r="104" spans="5:7" ht="12.75">
      <c r="E104" s="128"/>
      <c r="F104" s="128"/>
      <c r="G104" s="128"/>
    </row>
    <row r="105" spans="5:7" ht="12.75">
      <c r="E105" s="128"/>
      <c r="F105" s="128"/>
      <c r="G105" s="128"/>
    </row>
    <row r="106" spans="5:7" ht="12.75">
      <c r="E106" s="128"/>
      <c r="F106" s="128"/>
      <c r="G106" s="128"/>
    </row>
    <row r="107" spans="5:7" ht="12.75">
      <c r="E107" s="128"/>
      <c r="F107" s="128"/>
      <c r="G107" s="128"/>
    </row>
    <row r="108" spans="5:7" ht="12.75">
      <c r="E108" s="128"/>
      <c r="F108" s="128"/>
      <c r="G108" s="128"/>
    </row>
    <row r="109" spans="5:7" ht="12.75">
      <c r="E109" s="128"/>
      <c r="F109" s="128"/>
      <c r="G109" s="128"/>
    </row>
    <row r="110" spans="5:7" ht="12.75">
      <c r="E110" s="128"/>
      <c r="F110" s="128"/>
      <c r="G110" s="128"/>
    </row>
    <row r="111" spans="5:7" ht="12.75">
      <c r="E111" s="128"/>
      <c r="F111" s="128"/>
      <c r="G111" s="128"/>
    </row>
    <row r="112" spans="5:7" ht="12.75">
      <c r="E112" s="128"/>
      <c r="F112" s="128"/>
      <c r="G112" s="128"/>
    </row>
    <row r="113" spans="5:7" ht="12.75">
      <c r="E113" s="128"/>
      <c r="F113" s="128"/>
      <c r="G113" s="128"/>
    </row>
    <row r="114" spans="5:7" ht="12.75">
      <c r="E114" s="128"/>
      <c r="F114" s="128"/>
      <c r="G114" s="128"/>
    </row>
    <row r="115" spans="5:7" ht="12.75">
      <c r="E115" s="128"/>
      <c r="F115" s="128"/>
      <c r="G115" s="128"/>
    </row>
    <row r="116" spans="5:7" ht="12.75">
      <c r="E116" s="128"/>
      <c r="F116" s="128"/>
      <c r="G116" s="128"/>
    </row>
    <row r="117" spans="5:7" ht="12.75">
      <c r="E117" s="128"/>
      <c r="F117" s="128"/>
      <c r="G117" s="128"/>
    </row>
    <row r="118" spans="5:7" ht="12.75">
      <c r="E118" s="128"/>
      <c r="F118" s="128"/>
      <c r="G118" s="128"/>
    </row>
    <row r="119" spans="5:7" ht="12.75">
      <c r="E119" s="128"/>
      <c r="F119" s="128"/>
      <c r="G119" s="128"/>
    </row>
    <row r="120" spans="5:7" ht="12.75">
      <c r="E120" s="128"/>
      <c r="F120" s="128"/>
      <c r="G120" s="128"/>
    </row>
    <row r="121" spans="5:7" ht="12.75">
      <c r="E121" s="128"/>
      <c r="F121" s="128"/>
      <c r="G121" s="128"/>
    </row>
    <row r="122" spans="5:7" ht="12.75">
      <c r="E122" s="128"/>
      <c r="F122" s="128"/>
      <c r="G122" s="128"/>
    </row>
    <row r="123" spans="5:7" ht="12.75">
      <c r="E123" s="128"/>
      <c r="F123" s="128"/>
      <c r="G123" s="128"/>
    </row>
    <row r="124" spans="5:7" ht="12.75">
      <c r="E124" s="128"/>
      <c r="F124" s="128"/>
      <c r="G124" s="128"/>
    </row>
    <row r="125" spans="5:7" ht="12.75">
      <c r="E125" s="128"/>
      <c r="F125" s="128"/>
      <c r="G125" s="128"/>
    </row>
    <row r="126" spans="5:7" ht="12.75">
      <c r="E126" s="128"/>
      <c r="F126" s="128"/>
      <c r="G126" s="128"/>
    </row>
    <row r="127" spans="5:7" ht="12.75">
      <c r="E127" s="128"/>
      <c r="F127" s="128"/>
      <c r="G127" s="128"/>
    </row>
    <row r="128" spans="5:7" ht="12.75">
      <c r="E128" s="128"/>
      <c r="F128" s="128"/>
      <c r="G128" s="128"/>
    </row>
    <row r="129" spans="5:7" ht="12.75">
      <c r="E129" s="128"/>
      <c r="F129" s="128"/>
      <c r="G129" s="128"/>
    </row>
    <row r="130" spans="5:7" ht="12.75">
      <c r="E130" s="128"/>
      <c r="F130" s="128"/>
      <c r="G130" s="128"/>
    </row>
    <row r="131" spans="5:7" ht="12.75">
      <c r="E131" s="128"/>
      <c r="F131" s="128"/>
      <c r="G131" s="128"/>
    </row>
    <row r="132" spans="5:7" ht="12.75">
      <c r="E132" s="128"/>
      <c r="F132" s="128"/>
      <c r="G132" s="128"/>
    </row>
    <row r="133" spans="5:7" ht="12.75">
      <c r="E133" s="128"/>
      <c r="F133" s="128"/>
      <c r="G133" s="128"/>
    </row>
    <row r="134" spans="5:7" ht="12.75">
      <c r="E134" s="128"/>
      <c r="F134" s="128"/>
      <c r="G134" s="128"/>
    </row>
    <row r="135" spans="5:7" ht="12.75">
      <c r="E135" s="128"/>
      <c r="F135" s="128"/>
      <c r="G135" s="128"/>
    </row>
    <row r="136" spans="5:7" ht="12.75">
      <c r="E136" s="128"/>
      <c r="F136" s="128"/>
      <c r="G136" s="128"/>
    </row>
    <row r="137" spans="5:7" ht="12.75">
      <c r="E137" s="128"/>
      <c r="F137" s="128"/>
      <c r="G137" s="128"/>
    </row>
    <row r="138" spans="5:7" ht="12.75">
      <c r="E138" s="128"/>
      <c r="F138" s="128"/>
      <c r="G138" s="128"/>
    </row>
    <row r="139" spans="5:7" ht="12.75">
      <c r="E139" s="128"/>
      <c r="F139" s="128"/>
      <c r="G139" s="128"/>
    </row>
    <row r="140" spans="5:7" ht="12.75">
      <c r="E140" s="128"/>
      <c r="F140" s="128"/>
      <c r="G140" s="128"/>
    </row>
    <row r="141" spans="5:7" ht="12.75">
      <c r="E141" s="128"/>
      <c r="F141" s="128"/>
      <c r="G141" s="128"/>
    </row>
    <row r="142" spans="5:7" ht="12.75">
      <c r="E142" s="128"/>
      <c r="F142" s="128"/>
      <c r="G142" s="128"/>
    </row>
    <row r="143" spans="5:7" ht="12.75">
      <c r="E143" s="128"/>
      <c r="F143" s="128"/>
      <c r="G143" s="128"/>
    </row>
    <row r="144" spans="5:7" ht="12.75">
      <c r="E144" s="128"/>
      <c r="F144" s="128"/>
      <c r="G144" s="128"/>
    </row>
    <row r="145" spans="5:7" ht="12.75">
      <c r="E145" s="128"/>
      <c r="F145" s="128"/>
      <c r="G145" s="128"/>
    </row>
    <row r="146" spans="5:7" ht="12.75">
      <c r="E146" s="128"/>
      <c r="F146" s="128"/>
      <c r="G146" s="128"/>
    </row>
    <row r="147" spans="5:7" ht="12.75">
      <c r="E147" s="128"/>
      <c r="F147" s="128"/>
      <c r="G147" s="128"/>
    </row>
    <row r="148" spans="5:7" ht="12.75">
      <c r="E148" s="128"/>
      <c r="F148" s="128"/>
      <c r="G148" s="128"/>
    </row>
    <row r="149" spans="5:7" ht="12.75">
      <c r="E149" s="128"/>
      <c r="F149" s="128"/>
      <c r="G149" s="128"/>
    </row>
    <row r="150" spans="5:7" ht="12.75">
      <c r="E150" s="128"/>
      <c r="F150" s="128"/>
      <c r="G150" s="128"/>
    </row>
    <row r="151" spans="5:7" ht="12.75">
      <c r="E151" s="128"/>
      <c r="F151" s="128"/>
      <c r="G151" s="128"/>
    </row>
    <row r="152" spans="5:7" ht="12.75">
      <c r="E152" s="128"/>
      <c r="F152" s="128"/>
      <c r="G152" s="128"/>
    </row>
    <row r="153" spans="5:7" ht="12.75">
      <c r="E153" s="128"/>
      <c r="F153" s="128"/>
      <c r="G153" s="128"/>
    </row>
    <row r="154" spans="5:7" ht="12.75">
      <c r="E154" s="128"/>
      <c r="F154" s="128"/>
      <c r="G154" s="128"/>
    </row>
    <row r="155" spans="5:7" ht="12.75">
      <c r="E155" s="128"/>
      <c r="F155" s="128"/>
      <c r="G155" s="128"/>
    </row>
    <row r="156" spans="5:7" ht="12.75">
      <c r="E156" s="128"/>
      <c r="F156" s="128"/>
      <c r="G156" s="128"/>
    </row>
    <row r="157" spans="5:7" ht="12.75">
      <c r="E157" s="128"/>
      <c r="F157" s="128"/>
      <c r="G157" s="128"/>
    </row>
    <row r="158" spans="5:7" ht="12.75">
      <c r="E158" s="128"/>
      <c r="F158" s="128"/>
      <c r="G158" s="128"/>
    </row>
    <row r="159" spans="5:7" ht="12.75">
      <c r="E159" s="128"/>
      <c r="F159" s="128"/>
      <c r="G159" s="128"/>
    </row>
    <row r="160" spans="5:7" ht="12.75">
      <c r="E160" s="128"/>
      <c r="F160" s="128"/>
      <c r="G160" s="128"/>
    </row>
    <row r="161" spans="5:7" ht="12.75">
      <c r="E161" s="128"/>
      <c r="F161" s="128"/>
      <c r="G161" s="128"/>
    </row>
    <row r="162" spans="5:7" ht="12.75">
      <c r="E162" s="128"/>
      <c r="F162" s="128"/>
      <c r="G162" s="128"/>
    </row>
    <row r="163" spans="5:7" ht="12.75">
      <c r="E163" s="128"/>
      <c r="F163" s="128"/>
      <c r="G163" s="128"/>
    </row>
    <row r="164" spans="5:7" ht="12.75">
      <c r="E164" s="128"/>
      <c r="F164" s="128"/>
      <c r="G164" s="128"/>
    </row>
    <row r="165" spans="5:7" ht="12.75">
      <c r="E165" s="128"/>
      <c r="F165" s="128"/>
      <c r="G165" s="128"/>
    </row>
    <row r="166" spans="5:7" ht="12.75">
      <c r="E166" s="128"/>
      <c r="F166" s="128"/>
      <c r="G166" s="128"/>
    </row>
    <row r="167" spans="5:7" ht="12.75">
      <c r="E167" s="128"/>
      <c r="F167" s="128"/>
      <c r="G167" s="128"/>
    </row>
    <row r="168" spans="5:7" ht="12.75">
      <c r="E168" s="128"/>
      <c r="F168" s="128"/>
      <c r="G168" s="128"/>
    </row>
    <row r="169" spans="5:7" ht="12.75">
      <c r="E169" s="128"/>
      <c r="F169" s="128"/>
      <c r="G169" s="128"/>
    </row>
    <row r="170" spans="5:7" ht="12.75">
      <c r="E170" s="128"/>
      <c r="F170" s="128"/>
      <c r="G170" s="128"/>
    </row>
    <row r="171" spans="5:7" ht="12.75">
      <c r="E171" s="128"/>
      <c r="F171" s="128"/>
      <c r="G171" s="128"/>
    </row>
    <row r="172" spans="5:7" ht="12.75">
      <c r="E172" s="128"/>
      <c r="F172" s="128"/>
      <c r="G172" s="128"/>
    </row>
    <row r="173" spans="5:7" ht="12.75">
      <c r="E173" s="128"/>
      <c r="F173" s="128"/>
      <c r="G173" s="128"/>
    </row>
    <row r="174" spans="5:7" ht="12.75">
      <c r="E174" s="128"/>
      <c r="F174" s="128"/>
      <c r="G174" s="128"/>
    </row>
    <row r="175" spans="5:7" ht="12.75">
      <c r="E175" s="128"/>
      <c r="F175" s="128"/>
      <c r="G175" s="128"/>
    </row>
    <row r="176" spans="5:7" ht="12.75">
      <c r="E176" s="128"/>
      <c r="F176" s="128"/>
      <c r="G176" s="128"/>
    </row>
    <row r="177" spans="5:7" ht="12.75">
      <c r="E177" s="128"/>
      <c r="F177" s="128"/>
      <c r="G177" s="128"/>
    </row>
    <row r="178" spans="5:7" ht="12.75">
      <c r="E178" s="128"/>
      <c r="F178" s="128"/>
      <c r="G178" s="128"/>
    </row>
    <row r="179" spans="5:7" ht="12.75">
      <c r="E179" s="128"/>
      <c r="F179" s="128"/>
      <c r="G179" s="128"/>
    </row>
    <row r="180" spans="5:7" ht="12.75">
      <c r="E180" s="128"/>
      <c r="F180" s="128"/>
      <c r="G180" s="128"/>
    </row>
    <row r="181" spans="5:7" ht="12.75">
      <c r="E181" s="128"/>
      <c r="F181" s="128"/>
      <c r="G181" s="128"/>
    </row>
    <row r="182" spans="5:7" ht="12.75">
      <c r="E182" s="128"/>
      <c r="F182" s="128"/>
      <c r="G182" s="128"/>
    </row>
    <row r="183" spans="5:7" ht="12.75">
      <c r="E183" s="128"/>
      <c r="F183" s="128"/>
      <c r="G183" s="128"/>
    </row>
    <row r="184" spans="5:7" ht="12.75">
      <c r="E184" s="128"/>
      <c r="F184" s="128"/>
      <c r="G184" s="128"/>
    </row>
    <row r="185" spans="5:7" ht="12.75">
      <c r="E185" s="128"/>
      <c r="F185" s="128"/>
      <c r="G185" s="128"/>
    </row>
    <row r="186" spans="5:7" ht="12.75">
      <c r="E186" s="128"/>
      <c r="F186" s="128"/>
      <c r="G186" s="128"/>
    </row>
    <row r="187" spans="5:7" ht="12.75">
      <c r="E187" s="128"/>
      <c r="F187" s="128"/>
      <c r="G187" s="128"/>
    </row>
    <row r="188" spans="5:7" ht="12.75">
      <c r="E188" s="128"/>
      <c r="F188" s="128"/>
      <c r="G188" s="128"/>
    </row>
    <row r="189" spans="5:7" ht="12.75">
      <c r="E189" s="128"/>
      <c r="F189" s="128"/>
      <c r="G189" s="128"/>
    </row>
    <row r="190" spans="5:7" ht="12.75">
      <c r="E190" s="128"/>
      <c r="F190" s="128"/>
      <c r="G190" s="128"/>
    </row>
    <row r="191" spans="5:7" ht="12.75">
      <c r="E191" s="128"/>
      <c r="F191" s="128"/>
      <c r="G191" s="128"/>
    </row>
    <row r="192" spans="5:7" ht="12.75">
      <c r="E192" s="128"/>
      <c r="F192" s="128"/>
      <c r="G192" s="128"/>
    </row>
    <row r="193" spans="5:7" ht="12.75">
      <c r="E193" s="128"/>
      <c r="F193" s="128"/>
      <c r="G193" s="128"/>
    </row>
    <row r="194" spans="5:7" ht="12.75">
      <c r="E194" s="128"/>
      <c r="F194" s="128"/>
      <c r="G194" s="128"/>
    </row>
    <row r="195" spans="5:7" ht="12.75">
      <c r="E195" s="128"/>
      <c r="F195" s="128"/>
      <c r="G195" s="128"/>
    </row>
    <row r="196" spans="5:7" ht="12.75">
      <c r="E196" s="128"/>
      <c r="F196" s="128"/>
      <c r="G196" s="128"/>
    </row>
    <row r="197" spans="5:7" ht="12.75">
      <c r="E197" s="128"/>
      <c r="F197" s="128"/>
      <c r="G197" s="128"/>
    </row>
    <row r="198" spans="5:7" ht="12.75">
      <c r="E198" s="128"/>
      <c r="F198" s="128"/>
      <c r="G198" s="128"/>
    </row>
    <row r="199" spans="5:7" ht="12.75">
      <c r="E199" s="128"/>
      <c r="F199" s="128"/>
      <c r="G199" s="128"/>
    </row>
    <row r="200" spans="5:7" ht="12.75">
      <c r="E200" s="128"/>
      <c r="F200" s="128"/>
      <c r="G200" s="128"/>
    </row>
    <row r="201" spans="5:7" ht="12.75">
      <c r="E201" s="128"/>
      <c r="F201" s="128"/>
      <c r="G201" s="128"/>
    </row>
    <row r="202" spans="5:7" ht="12.75">
      <c r="E202" s="128"/>
      <c r="F202" s="128"/>
      <c r="G202" s="128"/>
    </row>
    <row r="203" spans="5:7" ht="12.75">
      <c r="E203" s="128"/>
      <c r="F203" s="128"/>
      <c r="G203" s="128"/>
    </row>
    <row r="204" spans="5:7" ht="12.75">
      <c r="E204" s="128"/>
      <c r="F204" s="128"/>
      <c r="G204" s="128"/>
    </row>
    <row r="205" spans="5:7" ht="12.75">
      <c r="E205" s="128"/>
      <c r="F205" s="128"/>
      <c r="G205" s="128"/>
    </row>
    <row r="206" spans="5:7" ht="12.75">
      <c r="E206" s="128"/>
      <c r="F206" s="128"/>
      <c r="G206" s="128"/>
    </row>
    <row r="207" spans="5:7" ht="12.75">
      <c r="E207" s="128"/>
      <c r="F207" s="128"/>
      <c r="G207" s="128"/>
    </row>
    <row r="208" spans="5:7" ht="12.75">
      <c r="E208" s="128"/>
      <c r="F208" s="128"/>
      <c r="G208" s="128"/>
    </row>
    <row r="209" spans="5:7" ht="12.75">
      <c r="E209" s="128"/>
      <c r="F209" s="128"/>
      <c r="G209" s="128"/>
    </row>
    <row r="210" spans="5:7" ht="12.75">
      <c r="E210" s="128"/>
      <c r="F210" s="128"/>
      <c r="G210" s="128"/>
    </row>
    <row r="211" spans="5:7" ht="12.75">
      <c r="E211" s="128"/>
      <c r="F211" s="128"/>
      <c r="G211" s="128"/>
    </row>
    <row r="212" spans="5:7" ht="12.75">
      <c r="E212" s="128"/>
      <c r="F212" s="128"/>
      <c r="G212" s="128"/>
    </row>
    <row r="213" spans="5:7" ht="12.75">
      <c r="E213" s="128"/>
      <c r="F213" s="128"/>
      <c r="G213" s="128"/>
    </row>
    <row r="214" spans="5:7" ht="12.75">
      <c r="E214" s="128"/>
      <c r="F214" s="128"/>
      <c r="G214" s="128"/>
    </row>
    <row r="215" spans="5:7" ht="12.75">
      <c r="E215" s="128"/>
      <c r="F215" s="128"/>
      <c r="G215" s="128"/>
    </row>
    <row r="216" spans="5:7" ht="12.75">
      <c r="E216" s="128"/>
      <c r="F216" s="128"/>
      <c r="G216" s="128"/>
    </row>
    <row r="217" spans="5:7" ht="12.75">
      <c r="E217" s="128"/>
      <c r="F217" s="128"/>
      <c r="G217" s="128"/>
    </row>
    <row r="218" spans="5:7" ht="12.75">
      <c r="E218" s="128"/>
      <c r="F218" s="128"/>
      <c r="G218" s="128"/>
    </row>
    <row r="219" spans="5:7" ht="12.75">
      <c r="E219" s="128"/>
      <c r="F219" s="128"/>
      <c r="G219" s="128"/>
    </row>
    <row r="220" spans="5:7" ht="12.75">
      <c r="E220" s="128"/>
      <c r="F220" s="128"/>
      <c r="G220" s="128"/>
    </row>
    <row r="221" spans="5:7" ht="12.75">
      <c r="E221" s="128"/>
      <c r="F221" s="128"/>
      <c r="G221" s="128"/>
    </row>
    <row r="222" spans="5:7" ht="12.75">
      <c r="E222" s="128"/>
      <c r="F222" s="128"/>
      <c r="G222" s="128"/>
    </row>
    <row r="223" spans="5:7" ht="12.75">
      <c r="E223" s="128"/>
      <c r="F223" s="128"/>
      <c r="G223" s="128"/>
    </row>
    <row r="224" spans="5:7" ht="12.75">
      <c r="E224" s="128"/>
      <c r="F224" s="128"/>
      <c r="G224" s="128"/>
    </row>
    <row r="225" spans="5:7" ht="12.75">
      <c r="E225" s="128"/>
      <c r="F225" s="128"/>
      <c r="G225" s="128"/>
    </row>
    <row r="226" spans="5:7" ht="12.75">
      <c r="E226" s="128"/>
      <c r="F226" s="128"/>
      <c r="G226" s="128"/>
    </row>
    <row r="227" spans="5:7" ht="12.75">
      <c r="E227" s="128"/>
      <c r="F227" s="128"/>
      <c r="G227" s="128"/>
    </row>
    <row r="228" spans="5:7" ht="12.75">
      <c r="E228" s="128"/>
      <c r="F228" s="128"/>
      <c r="G228" s="128"/>
    </row>
    <row r="229" spans="5:7" ht="12.75">
      <c r="E229" s="128"/>
      <c r="F229" s="128"/>
      <c r="G229" s="128"/>
    </row>
    <row r="230" spans="5:7" ht="12.75">
      <c r="E230" s="128"/>
      <c r="F230" s="128"/>
      <c r="G230" s="128"/>
    </row>
    <row r="231" spans="5:7" ht="12.75">
      <c r="E231" s="128"/>
      <c r="F231" s="128"/>
      <c r="G231" s="128"/>
    </row>
    <row r="232" spans="5:7" ht="12.75">
      <c r="E232" s="128"/>
      <c r="F232" s="128"/>
      <c r="G232" s="128"/>
    </row>
    <row r="233" spans="5:7" ht="12.75">
      <c r="E233" s="128"/>
      <c r="F233" s="128"/>
      <c r="G233" s="128"/>
    </row>
    <row r="234" spans="5:7" ht="12.75">
      <c r="E234" s="128"/>
      <c r="F234" s="128"/>
      <c r="G234" s="128"/>
    </row>
    <row r="235" spans="5:7" ht="12.75">
      <c r="E235" s="128"/>
      <c r="F235" s="128"/>
      <c r="G235" s="128"/>
    </row>
    <row r="236" spans="5:7" ht="12.75">
      <c r="E236" s="128"/>
      <c r="F236" s="128"/>
      <c r="G236" s="128"/>
    </row>
    <row r="237" spans="5:7" ht="12.75">
      <c r="E237" s="128"/>
      <c r="F237" s="128"/>
      <c r="G237" s="128"/>
    </row>
    <row r="238" spans="5:7" ht="12.75">
      <c r="E238" s="128"/>
      <c r="F238" s="128"/>
      <c r="G238" s="128"/>
    </row>
    <row r="239" spans="5:7" ht="12.75">
      <c r="E239" s="128"/>
      <c r="F239" s="128"/>
      <c r="G239" s="128"/>
    </row>
    <row r="240" spans="5:7" ht="12.75">
      <c r="E240" s="128"/>
      <c r="F240" s="128"/>
      <c r="G240" s="128"/>
    </row>
    <row r="241" spans="5:7" ht="12.75">
      <c r="E241" s="128"/>
      <c r="F241" s="128"/>
      <c r="G241" s="128"/>
    </row>
    <row r="242" spans="5:7" ht="12.75">
      <c r="E242" s="128"/>
      <c r="F242" s="128"/>
      <c r="G242" s="128"/>
    </row>
    <row r="243" spans="5:7" ht="12.75">
      <c r="E243" s="128"/>
      <c r="F243" s="128"/>
      <c r="G243" s="128"/>
    </row>
    <row r="244" spans="5:7" ht="12.75">
      <c r="E244" s="128"/>
      <c r="F244" s="128"/>
      <c r="G244" s="128"/>
    </row>
    <row r="245" spans="5:7" ht="12.75">
      <c r="E245" s="128"/>
      <c r="F245" s="128"/>
      <c r="G245" s="128"/>
    </row>
    <row r="246" spans="5:7" ht="12.75">
      <c r="E246" s="128"/>
      <c r="F246" s="128"/>
      <c r="G246" s="128"/>
    </row>
    <row r="247" spans="5:7" ht="12.75">
      <c r="E247" s="128"/>
      <c r="F247" s="128"/>
      <c r="G247" s="128"/>
    </row>
    <row r="248" spans="5:7" ht="12.75">
      <c r="E248" s="128"/>
      <c r="F248" s="128"/>
      <c r="G248" s="128"/>
    </row>
    <row r="249" spans="5:7" ht="12.75">
      <c r="E249" s="128"/>
      <c r="F249" s="128"/>
      <c r="G249" s="128"/>
    </row>
    <row r="250" spans="5:7" ht="12.75">
      <c r="E250" s="128"/>
      <c r="F250" s="128"/>
      <c r="G250" s="128"/>
    </row>
    <row r="251" spans="5:7" ht="12.75">
      <c r="E251" s="128"/>
      <c r="F251" s="128"/>
      <c r="G251" s="128"/>
    </row>
    <row r="252" spans="5:7" ht="12.75">
      <c r="E252" s="128"/>
      <c r="F252" s="128"/>
      <c r="G252" s="128"/>
    </row>
    <row r="253" spans="5:7" ht="12.75">
      <c r="E253" s="128"/>
      <c r="F253" s="128"/>
      <c r="G253" s="128"/>
    </row>
    <row r="254" spans="5:7" ht="12.75">
      <c r="E254" s="128"/>
      <c r="F254" s="128"/>
      <c r="G254" s="128"/>
    </row>
    <row r="255" spans="5:7" ht="12.75">
      <c r="E255" s="128"/>
      <c r="F255" s="128"/>
      <c r="G255" s="128"/>
    </row>
    <row r="256" spans="5:7" ht="12.75">
      <c r="E256" s="128"/>
      <c r="F256" s="128"/>
      <c r="G256" s="128"/>
    </row>
    <row r="257" spans="5:7" ht="12.75">
      <c r="E257" s="128"/>
      <c r="F257" s="128"/>
      <c r="G257" s="128"/>
    </row>
    <row r="258" spans="5:7" ht="12.75">
      <c r="E258" s="128"/>
      <c r="F258" s="128"/>
      <c r="G258" s="128"/>
    </row>
    <row r="259" spans="5:7" ht="12.75">
      <c r="E259" s="128"/>
      <c r="F259" s="128"/>
      <c r="G259" s="128"/>
    </row>
    <row r="260" spans="5:7" ht="12.75">
      <c r="E260" s="128"/>
      <c r="F260" s="128"/>
      <c r="G260" s="128"/>
    </row>
    <row r="261" spans="5:7" ht="12.75">
      <c r="E261" s="128"/>
      <c r="F261" s="128"/>
      <c r="G261" s="128"/>
    </row>
    <row r="262" spans="5:7" ht="12.75">
      <c r="E262" s="128"/>
      <c r="F262" s="128"/>
      <c r="G262" s="128"/>
    </row>
    <row r="263" spans="5:7" ht="12.75">
      <c r="E263" s="128"/>
      <c r="F263" s="128"/>
      <c r="G263" s="128"/>
    </row>
    <row r="264" spans="5:7" ht="12.75">
      <c r="E264" s="128"/>
      <c r="F264" s="128"/>
      <c r="G264" s="128"/>
    </row>
    <row r="265" spans="5:7" ht="12.75">
      <c r="E265" s="128"/>
      <c r="F265" s="128"/>
      <c r="G265" s="128"/>
    </row>
    <row r="266" spans="5:7" ht="12.75">
      <c r="E266" s="128"/>
      <c r="F266" s="128"/>
      <c r="G266" s="128"/>
    </row>
    <row r="267" spans="5:7" ht="12.75">
      <c r="E267" s="128"/>
      <c r="F267" s="128"/>
      <c r="G267" s="128"/>
    </row>
    <row r="268" spans="5:7" ht="12.75">
      <c r="E268" s="128"/>
      <c r="F268" s="128"/>
      <c r="G268" s="128"/>
    </row>
    <row r="269" spans="5:7" ht="12.75">
      <c r="E269" s="128"/>
      <c r="F269" s="128"/>
      <c r="G269" s="128"/>
    </row>
    <row r="270" spans="5:7" ht="12.75">
      <c r="E270" s="128"/>
      <c r="F270" s="128"/>
      <c r="G270" s="128"/>
    </row>
    <row r="271" spans="5:7" ht="12.75">
      <c r="E271" s="128"/>
      <c r="F271" s="128"/>
      <c r="G271" s="128"/>
    </row>
    <row r="272" spans="5:7" ht="12.75">
      <c r="E272" s="128"/>
      <c r="F272" s="128"/>
      <c r="G272" s="128"/>
    </row>
    <row r="273" spans="5:7" ht="12.75">
      <c r="E273" s="128"/>
      <c r="F273" s="128"/>
      <c r="G273" s="128"/>
    </row>
    <row r="274" spans="5:7" ht="12.75">
      <c r="E274" s="128"/>
      <c r="F274" s="128"/>
      <c r="G274" s="128"/>
    </row>
    <row r="275" spans="5:7" ht="12.75">
      <c r="E275" s="128"/>
      <c r="F275" s="128"/>
      <c r="G275" s="128"/>
    </row>
    <row r="276" spans="5:7" ht="12.75">
      <c r="E276" s="128"/>
      <c r="F276" s="128"/>
      <c r="G276" s="128"/>
    </row>
    <row r="277" spans="5:7" ht="12.75">
      <c r="E277" s="128"/>
      <c r="F277" s="128"/>
      <c r="G277" s="128"/>
    </row>
    <row r="278" spans="5:7" ht="12.75">
      <c r="E278" s="128"/>
      <c r="F278" s="128"/>
      <c r="G278" s="128"/>
    </row>
    <row r="279" spans="5:7" ht="12.75">
      <c r="E279" s="128"/>
      <c r="F279" s="128"/>
      <c r="G279" s="128"/>
    </row>
    <row r="280" spans="5:7" ht="12.75">
      <c r="E280" s="128"/>
      <c r="F280" s="128"/>
      <c r="G280" s="128"/>
    </row>
    <row r="281" spans="5:7" ht="12.75">
      <c r="E281" s="128"/>
      <c r="F281" s="128"/>
      <c r="G281" s="128"/>
    </row>
    <row r="282" spans="5:7" ht="12.75">
      <c r="E282" s="128"/>
      <c r="F282" s="128"/>
      <c r="G282" s="128"/>
    </row>
    <row r="283" spans="5:7" ht="12.75">
      <c r="E283" s="128"/>
      <c r="F283" s="128"/>
      <c r="G283" s="128"/>
    </row>
    <row r="284" spans="5:7" ht="12.75">
      <c r="E284" s="128"/>
      <c r="F284" s="128"/>
      <c r="G284" s="128"/>
    </row>
    <row r="285" spans="5:7" ht="12.75">
      <c r="E285" s="128"/>
      <c r="F285" s="128"/>
      <c r="G285" s="128"/>
    </row>
    <row r="286" spans="5:7" ht="12.75">
      <c r="E286" s="128"/>
      <c r="F286" s="128"/>
      <c r="G286" s="128"/>
    </row>
    <row r="287" spans="5:7" ht="12.75">
      <c r="E287" s="128"/>
      <c r="F287" s="128"/>
      <c r="G287" s="128"/>
    </row>
    <row r="288" spans="5:7" ht="12.75">
      <c r="E288" s="128"/>
      <c r="F288" s="128"/>
      <c r="G288" s="128"/>
    </row>
    <row r="289" spans="5:7" ht="12.75">
      <c r="E289" s="128"/>
      <c r="F289" s="128"/>
      <c r="G289" s="128"/>
    </row>
    <row r="290" spans="5:7" ht="12.75">
      <c r="E290" s="128"/>
      <c r="F290" s="128"/>
      <c r="G290" s="128"/>
    </row>
    <row r="291" spans="5:7" ht="12.75">
      <c r="E291" s="128"/>
      <c r="F291" s="128"/>
      <c r="G291" s="128"/>
    </row>
    <row r="292" spans="5:7" ht="12.75">
      <c r="E292" s="128"/>
      <c r="F292" s="128"/>
      <c r="G292" s="128"/>
    </row>
    <row r="293" spans="5:7" ht="12.75">
      <c r="E293" s="128"/>
      <c r="F293" s="128"/>
      <c r="G293" s="128"/>
    </row>
    <row r="294" spans="5:7" ht="12.75">
      <c r="E294" s="128"/>
      <c r="F294" s="128"/>
      <c r="G294" s="128"/>
    </row>
    <row r="295" spans="5:7" ht="12.75">
      <c r="E295" s="128"/>
      <c r="F295" s="128"/>
      <c r="G295" s="128"/>
    </row>
    <row r="296" spans="5:7" ht="12.75">
      <c r="E296" s="128"/>
      <c r="F296" s="128"/>
      <c r="G296" s="128"/>
    </row>
    <row r="297" spans="5:7" ht="12.75">
      <c r="E297" s="128"/>
      <c r="F297" s="128"/>
      <c r="G297" s="128"/>
    </row>
    <row r="298" spans="5:7" ht="12.75">
      <c r="E298" s="128"/>
      <c r="F298" s="128"/>
      <c r="G298" s="128"/>
    </row>
    <row r="299" spans="5:7" ht="12.75">
      <c r="E299" s="128"/>
      <c r="F299" s="128"/>
      <c r="G299" s="128"/>
    </row>
    <row r="300" spans="5:7" ht="12.75">
      <c r="E300" s="128"/>
      <c r="F300" s="128"/>
      <c r="G300" s="128"/>
    </row>
    <row r="301" spans="5:7" ht="12.75">
      <c r="E301" s="128"/>
      <c r="F301" s="128"/>
      <c r="G301" s="128"/>
    </row>
    <row r="302" spans="5:7" ht="12.75">
      <c r="E302" s="128"/>
      <c r="F302" s="128"/>
      <c r="G302" s="128"/>
    </row>
    <row r="303" spans="5:7" ht="12.75">
      <c r="E303" s="128"/>
      <c r="F303" s="128"/>
      <c r="G303" s="128"/>
    </row>
    <row r="304" spans="5:7" ht="12.75">
      <c r="E304" s="128"/>
      <c r="F304" s="128"/>
      <c r="G304" s="128"/>
    </row>
    <row r="305" spans="5:7" ht="12.75">
      <c r="E305" s="128"/>
      <c r="F305" s="128"/>
      <c r="G305" s="128"/>
    </row>
    <row r="306" spans="5:7" ht="12.75">
      <c r="E306" s="128"/>
      <c r="F306" s="128"/>
      <c r="G306" s="128"/>
    </row>
    <row r="307" spans="5:7" ht="12.75">
      <c r="E307" s="128"/>
      <c r="F307" s="128"/>
      <c r="G307" s="128"/>
    </row>
    <row r="308" spans="5:7" ht="12.75">
      <c r="E308" s="128"/>
      <c r="F308" s="128"/>
      <c r="G308" s="128"/>
    </row>
    <row r="309" spans="5:7" ht="12.75">
      <c r="E309" s="128"/>
      <c r="F309" s="128"/>
      <c r="G309" s="128"/>
    </row>
    <row r="310" spans="5:7" ht="12.75">
      <c r="E310" s="128"/>
      <c r="F310" s="128"/>
      <c r="G310" s="128"/>
    </row>
    <row r="311" spans="5:7" ht="12.75">
      <c r="E311" s="128"/>
      <c r="F311" s="128"/>
      <c r="G311" s="128"/>
    </row>
    <row r="312" spans="5:7" ht="12.75">
      <c r="E312" s="128"/>
      <c r="F312" s="128"/>
      <c r="G312" s="128"/>
    </row>
    <row r="313" spans="5:7" ht="12.75">
      <c r="E313" s="128"/>
      <c r="F313" s="128"/>
      <c r="G313" s="128"/>
    </row>
    <row r="314" spans="5:7" ht="12.75">
      <c r="E314" s="128"/>
      <c r="F314" s="128"/>
      <c r="G314" s="128"/>
    </row>
    <row r="315" spans="5:7" ht="12.75">
      <c r="E315" s="128"/>
      <c r="F315" s="128"/>
      <c r="G315" s="128"/>
    </row>
    <row r="316" spans="5:7" ht="12.75">
      <c r="E316" s="128"/>
      <c r="F316" s="128"/>
      <c r="G316" s="128"/>
    </row>
    <row r="317" spans="5:7" ht="12.75">
      <c r="E317" s="128"/>
      <c r="F317" s="128"/>
      <c r="G317" s="128"/>
    </row>
    <row r="318" spans="5:7" ht="12.75">
      <c r="E318" s="128"/>
      <c r="F318" s="128"/>
      <c r="G318" s="128"/>
    </row>
    <row r="319" spans="5:7" ht="12.75">
      <c r="E319" s="128"/>
      <c r="F319" s="128"/>
      <c r="G319" s="128"/>
    </row>
    <row r="320" spans="5:7" ht="12.75">
      <c r="E320" s="128"/>
      <c r="F320" s="128"/>
      <c r="G320" s="128"/>
    </row>
    <row r="321" spans="5:7" ht="12.75">
      <c r="E321" s="128"/>
      <c r="F321" s="128"/>
      <c r="G321" s="128"/>
    </row>
    <row r="322" spans="5:7" ht="12.75">
      <c r="E322" s="128"/>
      <c r="F322" s="128"/>
      <c r="G322" s="128"/>
    </row>
    <row r="323" spans="5:7" ht="12.75">
      <c r="E323" s="128"/>
      <c r="F323" s="128"/>
      <c r="G323" s="128"/>
    </row>
    <row r="324" spans="5:7" ht="12.75">
      <c r="E324" s="128"/>
      <c r="F324" s="128"/>
      <c r="G324" s="128"/>
    </row>
    <row r="325" spans="5:7" ht="12.75">
      <c r="E325" s="128"/>
      <c r="F325" s="128"/>
      <c r="G325" s="128"/>
    </row>
    <row r="326" spans="5:7" ht="12.75">
      <c r="E326" s="128"/>
      <c r="F326" s="128"/>
      <c r="G326" s="128"/>
    </row>
    <row r="327" spans="5:7" ht="12.75">
      <c r="E327" s="128"/>
      <c r="F327" s="128"/>
      <c r="G327" s="128"/>
    </row>
    <row r="328" spans="5:7" ht="12.75">
      <c r="E328" s="128"/>
      <c r="F328" s="128"/>
      <c r="G328" s="128"/>
    </row>
    <row r="329" spans="5:7" ht="12.75">
      <c r="E329" s="128"/>
      <c r="F329" s="128"/>
      <c r="G329" s="128"/>
    </row>
    <row r="330" spans="5:7" ht="12.75">
      <c r="E330" s="128"/>
      <c r="F330" s="128"/>
      <c r="G330" s="128"/>
    </row>
    <row r="331" spans="5:7" ht="12.75">
      <c r="E331" s="128"/>
      <c r="F331" s="128"/>
      <c r="G331" s="128"/>
    </row>
    <row r="332" spans="5:7" ht="12.75">
      <c r="E332" s="128"/>
      <c r="F332" s="128"/>
      <c r="G332" s="128"/>
    </row>
    <row r="333" spans="5:7" ht="12.75">
      <c r="E333" s="128"/>
      <c r="F333" s="128"/>
      <c r="G333" s="128"/>
    </row>
    <row r="334" spans="5:7" ht="12.75">
      <c r="E334" s="128"/>
      <c r="F334" s="128"/>
      <c r="G334" s="128"/>
    </row>
    <row r="335" spans="5:7" ht="12.75">
      <c r="E335" s="128"/>
      <c r="F335" s="128"/>
      <c r="G335" s="128"/>
    </row>
  </sheetData>
  <sheetProtection/>
  <mergeCells count="4">
    <mergeCell ref="A89:B89"/>
    <mergeCell ref="A1:K1"/>
    <mergeCell ref="A3:B3"/>
    <mergeCell ref="A87:K87"/>
  </mergeCells>
  <printOptions/>
  <pageMargins left="0.7" right="0.7" top="0.75" bottom="0.75" header="0.3" footer="0.3"/>
  <pageSetup fitToHeight="4" horizontalDpi="600" verticalDpi="600" orientation="landscape" paperSize="9" scale="56" r:id="rId1"/>
  <rowBreaks count="1" manualBreakCount="1">
    <brk id="8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9"/>
  <sheetViews>
    <sheetView showGridLines="0" zoomScalePageLayoutView="0" workbookViewId="0" topLeftCell="A1">
      <selection activeCell="I326" sqref="I326"/>
    </sheetView>
  </sheetViews>
  <sheetFormatPr defaultColWidth="8.8515625" defaultRowHeight="27" customHeight="1"/>
  <cols>
    <col min="1" max="1" width="9.421875" style="78" customWidth="1"/>
    <col min="2" max="2" width="13.8515625" style="78" customWidth="1"/>
    <col min="3" max="3" width="47.421875" style="78" customWidth="1"/>
    <col min="4" max="4" width="16.421875" style="174" customWidth="1"/>
    <col min="5" max="6" width="16.57421875" style="90" customWidth="1"/>
    <col min="7" max="7" width="16.57421875" style="121" customWidth="1"/>
    <col min="8" max="8" width="16.57421875" style="122" customWidth="1"/>
    <col min="9" max="9" width="16.57421875" style="121" customWidth="1"/>
    <col min="10" max="13" width="16.57421875" style="90" customWidth="1"/>
    <col min="14" max="16" width="11.140625" style="78" customWidth="1"/>
    <col min="17" max="16384" width="8.8515625" style="78" customWidth="1"/>
  </cols>
  <sheetData>
    <row r="1" spans="1:13" ht="27" customHeight="1">
      <c r="A1" s="198" t="s">
        <v>347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s="79" customFormat="1" ht="41.25" customHeight="1">
      <c r="A2" s="106"/>
      <c r="B2" s="195" t="s">
        <v>0</v>
      </c>
      <c r="C2" s="196"/>
      <c r="D2" s="106" t="s">
        <v>349</v>
      </c>
      <c r="E2" s="107" t="s">
        <v>310</v>
      </c>
      <c r="F2" s="107" t="s">
        <v>311</v>
      </c>
      <c r="G2" s="107" t="s">
        <v>312</v>
      </c>
      <c r="H2" s="107" t="s">
        <v>341</v>
      </c>
      <c r="I2" s="107" t="s">
        <v>348</v>
      </c>
      <c r="J2" s="107" t="s">
        <v>291</v>
      </c>
      <c r="K2" s="107" t="s">
        <v>292</v>
      </c>
      <c r="L2" s="107" t="s">
        <v>293</v>
      </c>
      <c r="M2" s="107" t="s">
        <v>294</v>
      </c>
    </row>
    <row r="3" spans="1:14" s="81" customFormat="1" ht="14.25" customHeight="1">
      <c r="A3" s="108"/>
      <c r="B3" s="197" t="s">
        <v>1</v>
      </c>
      <c r="C3" s="196"/>
      <c r="D3" s="169">
        <v>2</v>
      </c>
      <c r="E3" s="109">
        <v>3</v>
      </c>
      <c r="F3" s="109" t="s">
        <v>360</v>
      </c>
      <c r="G3" s="109">
        <v>4</v>
      </c>
      <c r="H3" s="109">
        <v>5</v>
      </c>
      <c r="I3" s="109">
        <v>6</v>
      </c>
      <c r="J3" s="109">
        <v>7</v>
      </c>
      <c r="K3" s="109" t="s">
        <v>340</v>
      </c>
      <c r="L3" s="109">
        <v>8</v>
      </c>
      <c r="M3" s="109" t="s">
        <v>361</v>
      </c>
      <c r="N3" s="80"/>
    </row>
    <row r="4" spans="1:13" s="149" customFormat="1" ht="27" customHeight="1">
      <c r="A4" s="151"/>
      <c r="B4" s="152"/>
      <c r="C4" s="147" t="s">
        <v>269</v>
      </c>
      <c r="D4" s="148"/>
      <c r="E4" s="115">
        <f>SUM(E5,E66,E79,E242,E276,E288)</f>
        <v>3161107.0400000005</v>
      </c>
      <c r="F4" s="115">
        <f aca="true" t="shared" si="0" ref="F4:F20">E4/7.5345</f>
        <v>419551.0040480457</v>
      </c>
      <c r="G4" s="115">
        <f>SUM(G5,G305,G66,G79,G242,G270,G276,G288)</f>
        <v>484027.65</v>
      </c>
      <c r="H4" s="115">
        <f>SUM(I4-G4)</f>
        <v>29547.609999999986</v>
      </c>
      <c r="I4" s="112">
        <f>SUM(I5,I66,I79,I242,I270,I276,I288,I305)</f>
        <v>513575.26</v>
      </c>
      <c r="J4" s="115">
        <f>SUM(J5,J66,J79,J276,J242)</f>
        <v>2860171.5599999996</v>
      </c>
      <c r="K4" s="115">
        <f>J4/7.5345</f>
        <v>379610.00199084205</v>
      </c>
      <c r="L4" s="115">
        <f>SUM(L5,L66,L79,L242,L276)</f>
        <v>2860171.5599999996</v>
      </c>
      <c r="M4" s="115">
        <f>L4/7.5345</f>
        <v>379610.00199084205</v>
      </c>
    </row>
    <row r="5" spans="1:13" s="104" customFormat="1" ht="27" customHeight="1">
      <c r="A5" s="110">
        <v>2101</v>
      </c>
      <c r="B5" s="111" t="s">
        <v>2</v>
      </c>
      <c r="C5" s="110" t="s">
        <v>217</v>
      </c>
      <c r="D5" s="111"/>
      <c r="E5" s="112">
        <f>SUM(E6,E34,E42)</f>
        <v>2530522.0900000003</v>
      </c>
      <c r="F5" s="112">
        <f t="shared" si="0"/>
        <v>335857.9985400491</v>
      </c>
      <c r="G5" s="112">
        <f>SUM(G6,G34,G42)</f>
        <v>381760.78</v>
      </c>
      <c r="H5" s="112">
        <f aca="true" t="shared" si="1" ref="H5:H68">SUM(I5-G5)</f>
        <v>9924.089999999967</v>
      </c>
      <c r="I5" s="112">
        <f>SUM(I6,I34,I42)</f>
        <v>391684.87</v>
      </c>
      <c r="J5" s="112">
        <f>SUM(J6,J34,J42)</f>
        <v>2530522.09</v>
      </c>
      <c r="K5" s="112">
        <f>J5/7.5345</f>
        <v>335857.99854004907</v>
      </c>
      <c r="L5" s="112">
        <v>2530522.09</v>
      </c>
      <c r="M5" s="112">
        <f>L5/7.5345</f>
        <v>335857.99854004907</v>
      </c>
    </row>
    <row r="6" spans="1:13" s="104" customFormat="1" ht="27" customHeight="1">
      <c r="A6" s="83" t="s">
        <v>219</v>
      </c>
      <c r="B6" s="84" t="s">
        <v>3</v>
      </c>
      <c r="C6" s="83" t="s">
        <v>218</v>
      </c>
      <c r="D6" s="170"/>
      <c r="E6" s="85">
        <f>SUM(E7)</f>
        <v>50661.98</v>
      </c>
      <c r="F6" s="115">
        <f t="shared" si="0"/>
        <v>6724.000265445617</v>
      </c>
      <c r="G6" s="115">
        <f>SUM(G7)</f>
        <v>6663.24</v>
      </c>
      <c r="H6" s="115">
        <f t="shared" si="1"/>
        <v>9.094947017729282E-13</v>
      </c>
      <c r="I6" s="112">
        <f>SUM(I7)</f>
        <v>6663.240000000001</v>
      </c>
      <c r="J6" s="115">
        <f>SUM(J7)</f>
        <v>50661.98</v>
      </c>
      <c r="K6" s="115">
        <f>J6/7.5345</f>
        <v>6724.000265445617</v>
      </c>
      <c r="L6" s="115">
        <v>50661.98</v>
      </c>
      <c r="M6" s="115">
        <f>L6/7.5345</f>
        <v>6724.000265445617</v>
      </c>
    </row>
    <row r="7" spans="1:13" s="104" customFormat="1" ht="27" customHeight="1">
      <c r="A7" s="84"/>
      <c r="B7" s="83">
        <v>3</v>
      </c>
      <c r="C7" s="83" t="s">
        <v>157</v>
      </c>
      <c r="D7" s="170"/>
      <c r="E7" s="85">
        <f>SUM(E8,E31)</f>
        <v>50661.98</v>
      </c>
      <c r="F7" s="115">
        <f t="shared" si="0"/>
        <v>6724.000265445617</v>
      </c>
      <c r="G7" s="115">
        <f>SUM(G8,G31)</f>
        <v>6663.24</v>
      </c>
      <c r="H7" s="115">
        <f t="shared" si="1"/>
        <v>9.094947017729282E-13</v>
      </c>
      <c r="I7" s="112">
        <f>SUM(I8,I31)</f>
        <v>6663.240000000001</v>
      </c>
      <c r="J7" s="115">
        <f>SUM(J8,J31)</f>
        <v>50661.98</v>
      </c>
      <c r="K7" s="115">
        <f>J7/7.5345</f>
        <v>6724.000265445617</v>
      </c>
      <c r="L7" s="115">
        <v>50661.98</v>
      </c>
      <c r="M7" s="115">
        <f>L7/7.5345</f>
        <v>6724.000265445617</v>
      </c>
    </row>
    <row r="8" spans="1:13" s="104" customFormat="1" ht="27" customHeight="1">
      <c r="A8" s="84"/>
      <c r="B8" s="83">
        <v>32</v>
      </c>
      <c r="C8" s="83" t="s">
        <v>156</v>
      </c>
      <c r="D8" s="170"/>
      <c r="E8" s="85">
        <f>SUM(E9,E13,E18,E27)</f>
        <v>47874.25</v>
      </c>
      <c r="F8" s="115">
        <f t="shared" si="0"/>
        <v>6354.004910743911</v>
      </c>
      <c r="G8" s="115">
        <f>SUM(G9,G13,G18,G27)</f>
        <v>6293.24</v>
      </c>
      <c r="H8" s="115">
        <f t="shared" si="1"/>
        <v>-179.9999999999991</v>
      </c>
      <c r="I8" s="112">
        <f>SUM(I9,I13,I18,I27)</f>
        <v>6113.240000000001</v>
      </c>
      <c r="J8" s="115">
        <v>47874.25</v>
      </c>
      <c r="K8" s="115">
        <f>J8/7.5345</f>
        <v>6354.004910743911</v>
      </c>
      <c r="L8" s="115">
        <v>47874.25</v>
      </c>
      <c r="M8" s="115">
        <f>L8/7.5345</f>
        <v>6354.004910743911</v>
      </c>
    </row>
    <row r="9" spans="1:13" s="104" customFormat="1" ht="27" customHeight="1">
      <c r="A9" s="84"/>
      <c r="B9" s="83" t="s">
        <v>5</v>
      </c>
      <c r="C9" s="83" t="s">
        <v>6</v>
      </c>
      <c r="D9" s="170"/>
      <c r="E9" s="85">
        <f>SUM(E10:E12)</f>
        <v>6705.719999999999</v>
      </c>
      <c r="F9" s="115">
        <f t="shared" si="0"/>
        <v>890.0019908421261</v>
      </c>
      <c r="G9" s="115">
        <f>SUM(G10:G12)</f>
        <v>1018.91</v>
      </c>
      <c r="H9" s="115">
        <f t="shared" si="1"/>
        <v>-56</v>
      </c>
      <c r="I9" s="112">
        <f>SUM(I10:I12)</f>
        <v>962.91</v>
      </c>
      <c r="J9" s="115"/>
      <c r="K9" s="115"/>
      <c r="L9" s="115"/>
      <c r="M9" s="115"/>
    </row>
    <row r="10" spans="1:13" ht="27" customHeight="1">
      <c r="A10" s="87"/>
      <c r="B10" s="87" t="s">
        <v>8</v>
      </c>
      <c r="C10" s="87" t="s">
        <v>9</v>
      </c>
      <c r="D10" s="171">
        <v>48005</v>
      </c>
      <c r="E10" s="88">
        <v>6005</v>
      </c>
      <c r="F10" s="82">
        <f t="shared" si="0"/>
        <v>797.0004645298294</v>
      </c>
      <c r="G10" s="82">
        <v>900</v>
      </c>
      <c r="H10" s="115">
        <f t="shared" si="1"/>
        <v>-30</v>
      </c>
      <c r="I10" s="116">
        <v>870</v>
      </c>
      <c r="J10" s="82"/>
      <c r="K10" s="82"/>
      <c r="L10" s="82"/>
      <c r="M10" s="82"/>
    </row>
    <row r="11" spans="1:13" ht="27" customHeight="1">
      <c r="A11" s="87"/>
      <c r="B11" s="87" t="s">
        <v>32</v>
      </c>
      <c r="C11" s="87" t="s">
        <v>33</v>
      </c>
      <c r="D11" s="171">
        <v>48005</v>
      </c>
      <c r="E11" s="88">
        <v>504.82</v>
      </c>
      <c r="F11" s="82">
        <f t="shared" si="0"/>
        <v>67.00112814387153</v>
      </c>
      <c r="G11" s="82">
        <v>92.91</v>
      </c>
      <c r="H11" s="115">
        <f t="shared" si="1"/>
        <v>0</v>
      </c>
      <c r="I11" s="116">
        <v>92.91</v>
      </c>
      <c r="J11" s="82"/>
      <c r="K11" s="82"/>
      <c r="L11" s="82"/>
      <c r="M11" s="82"/>
    </row>
    <row r="12" spans="1:13" ht="27" customHeight="1">
      <c r="A12" s="87"/>
      <c r="B12" s="87">
        <v>3214</v>
      </c>
      <c r="C12" s="87" t="s">
        <v>222</v>
      </c>
      <c r="D12" s="171">
        <v>48005</v>
      </c>
      <c r="E12" s="88">
        <v>195.9</v>
      </c>
      <c r="F12" s="82">
        <f t="shared" si="0"/>
        <v>26.000398168425242</v>
      </c>
      <c r="G12" s="82">
        <v>26</v>
      </c>
      <c r="H12" s="115">
        <f t="shared" si="1"/>
        <v>-26</v>
      </c>
      <c r="I12" s="116">
        <v>0</v>
      </c>
      <c r="J12" s="82"/>
      <c r="K12" s="82"/>
      <c r="L12" s="82"/>
      <c r="M12" s="82"/>
    </row>
    <row r="13" spans="1:13" s="104" customFormat="1" ht="27" customHeight="1">
      <c r="A13" s="84"/>
      <c r="B13" s="83" t="s">
        <v>34</v>
      </c>
      <c r="C13" s="83" t="s">
        <v>35</v>
      </c>
      <c r="D13" s="172"/>
      <c r="E13" s="89">
        <f>SUM(E14:E17)</f>
        <v>19461.63</v>
      </c>
      <c r="F13" s="115">
        <f t="shared" si="0"/>
        <v>2583.002189926339</v>
      </c>
      <c r="G13" s="115">
        <f>SUM(G14:G17)</f>
        <v>2176.33</v>
      </c>
      <c r="H13" s="115">
        <f t="shared" si="1"/>
        <v>-550.9599999999998</v>
      </c>
      <c r="I13" s="112">
        <f>SUM(I14:I17)</f>
        <v>1625.3700000000001</v>
      </c>
      <c r="J13" s="115"/>
      <c r="K13" s="115"/>
      <c r="L13" s="115"/>
      <c r="M13" s="115"/>
    </row>
    <row r="14" spans="1:13" ht="27" customHeight="1">
      <c r="A14" s="87"/>
      <c r="B14" s="87" t="s">
        <v>43</v>
      </c>
      <c r="C14" s="87" t="s">
        <v>44</v>
      </c>
      <c r="D14" s="171">
        <v>48005</v>
      </c>
      <c r="E14" s="88">
        <v>17954.72</v>
      </c>
      <c r="F14" s="82">
        <f t="shared" si="0"/>
        <v>2383.000862698255</v>
      </c>
      <c r="G14" s="82">
        <v>1932.58</v>
      </c>
      <c r="H14" s="115">
        <f t="shared" si="1"/>
        <v>-397.8899999999999</v>
      </c>
      <c r="I14" s="116">
        <v>1534.69</v>
      </c>
      <c r="J14" s="82"/>
      <c r="K14" s="82"/>
      <c r="L14" s="82"/>
      <c r="M14" s="82"/>
    </row>
    <row r="15" spans="1:13" ht="27" customHeight="1">
      <c r="A15" s="87"/>
      <c r="B15" s="87" t="s">
        <v>45</v>
      </c>
      <c r="C15" s="87" t="s">
        <v>46</v>
      </c>
      <c r="D15" s="171">
        <v>48005</v>
      </c>
      <c r="E15" s="88">
        <v>301.38</v>
      </c>
      <c r="F15" s="82">
        <f t="shared" si="0"/>
        <v>40</v>
      </c>
      <c r="G15" s="82">
        <v>83.75</v>
      </c>
      <c r="H15" s="115">
        <f t="shared" si="1"/>
        <v>-83.75</v>
      </c>
      <c r="I15" s="116">
        <v>0</v>
      </c>
      <c r="J15" s="82"/>
      <c r="K15" s="82"/>
      <c r="L15" s="82"/>
      <c r="M15" s="82"/>
    </row>
    <row r="16" spans="1:13" ht="27" customHeight="1">
      <c r="A16" s="87"/>
      <c r="B16" s="87" t="s">
        <v>47</v>
      </c>
      <c r="C16" s="87" t="s">
        <v>48</v>
      </c>
      <c r="D16" s="171">
        <v>48005</v>
      </c>
      <c r="E16" s="88">
        <v>700.71</v>
      </c>
      <c r="F16" s="82">
        <f t="shared" si="0"/>
        <v>93.00019908421262</v>
      </c>
      <c r="G16" s="82">
        <v>93</v>
      </c>
      <c r="H16" s="115">
        <f t="shared" si="1"/>
        <v>-2.319999999999993</v>
      </c>
      <c r="I16" s="116">
        <v>90.68</v>
      </c>
      <c r="J16" s="82"/>
      <c r="K16" s="82"/>
      <c r="L16" s="82"/>
      <c r="M16" s="82"/>
    </row>
    <row r="17" spans="1:13" ht="27" customHeight="1">
      <c r="A17" s="87"/>
      <c r="B17" s="87" t="s">
        <v>36</v>
      </c>
      <c r="C17" s="87" t="s">
        <v>37</v>
      </c>
      <c r="D17" s="171">
        <v>48005</v>
      </c>
      <c r="E17" s="88">
        <v>504.82</v>
      </c>
      <c r="F17" s="82">
        <f t="shared" si="0"/>
        <v>67.00112814387153</v>
      </c>
      <c r="G17" s="82">
        <v>67</v>
      </c>
      <c r="H17" s="115">
        <f t="shared" si="1"/>
        <v>-67</v>
      </c>
      <c r="I17" s="116">
        <v>0</v>
      </c>
      <c r="J17" s="82"/>
      <c r="K17" s="82"/>
      <c r="L17" s="82"/>
      <c r="M17" s="82"/>
    </row>
    <row r="18" spans="1:13" s="104" customFormat="1" ht="27" customHeight="1">
      <c r="A18" s="84"/>
      <c r="B18" s="83" t="s">
        <v>14</v>
      </c>
      <c r="C18" s="83" t="s">
        <v>15</v>
      </c>
      <c r="D18" s="170"/>
      <c r="E18" s="89">
        <f>SUM(E19:E26)</f>
        <v>18791.07</v>
      </c>
      <c r="F18" s="115">
        <f t="shared" si="0"/>
        <v>2494.003583515827</v>
      </c>
      <c r="G18" s="115">
        <f>SUM(G19:G26)</f>
        <v>2851</v>
      </c>
      <c r="H18" s="115">
        <f t="shared" si="1"/>
        <v>440.87000000000035</v>
      </c>
      <c r="I18" s="112">
        <f>SUM(I19:I26)</f>
        <v>3291.8700000000003</v>
      </c>
      <c r="J18" s="115"/>
      <c r="K18" s="115"/>
      <c r="L18" s="115"/>
      <c r="M18" s="115"/>
    </row>
    <row r="19" spans="1:13" ht="27" customHeight="1">
      <c r="A19" s="87"/>
      <c r="B19" s="87" t="s">
        <v>49</v>
      </c>
      <c r="C19" s="87" t="s">
        <v>50</v>
      </c>
      <c r="D19" s="171">
        <v>48005</v>
      </c>
      <c r="E19" s="88">
        <v>6005</v>
      </c>
      <c r="F19" s="82">
        <f t="shared" si="0"/>
        <v>797.0004645298294</v>
      </c>
      <c r="G19" s="82">
        <v>797</v>
      </c>
      <c r="H19" s="115">
        <f t="shared" si="1"/>
        <v>133</v>
      </c>
      <c r="I19" s="116">
        <v>930</v>
      </c>
      <c r="J19" s="82"/>
      <c r="K19" s="82"/>
      <c r="L19" s="82"/>
      <c r="M19" s="82"/>
    </row>
    <row r="20" spans="1:13" ht="27" customHeight="1">
      <c r="A20" s="87"/>
      <c r="B20" s="87" t="s">
        <v>21</v>
      </c>
      <c r="C20" s="87" t="s">
        <v>22</v>
      </c>
      <c r="D20" s="171">
        <v>48005</v>
      </c>
      <c r="E20" s="88">
        <v>3013.8</v>
      </c>
      <c r="F20" s="82">
        <f t="shared" si="0"/>
        <v>400</v>
      </c>
      <c r="G20" s="82">
        <v>200</v>
      </c>
      <c r="H20" s="115">
        <f t="shared" si="1"/>
        <v>-200</v>
      </c>
      <c r="I20" s="116">
        <v>0</v>
      </c>
      <c r="J20" s="82"/>
      <c r="K20" s="82"/>
      <c r="L20" s="82"/>
      <c r="M20" s="82"/>
    </row>
    <row r="21" spans="1:13" ht="27" customHeight="1">
      <c r="A21" s="87"/>
      <c r="B21" s="87">
        <v>3233</v>
      </c>
      <c r="C21" s="87" t="s">
        <v>42</v>
      </c>
      <c r="D21" s="171">
        <v>48005</v>
      </c>
      <c r="E21" s="88">
        <v>0</v>
      </c>
      <c r="F21" s="82">
        <v>0</v>
      </c>
      <c r="G21" s="82">
        <v>0</v>
      </c>
      <c r="H21" s="115">
        <f t="shared" si="1"/>
        <v>0</v>
      </c>
      <c r="I21" s="116">
        <v>0</v>
      </c>
      <c r="J21" s="82"/>
      <c r="K21" s="82"/>
      <c r="L21" s="82"/>
      <c r="M21" s="82"/>
    </row>
    <row r="22" spans="1:13" ht="27" customHeight="1">
      <c r="A22" s="87"/>
      <c r="B22" s="87" t="s">
        <v>38</v>
      </c>
      <c r="C22" s="87" t="s">
        <v>51</v>
      </c>
      <c r="D22" s="171">
        <v>48005</v>
      </c>
      <c r="E22" s="88">
        <v>2486.39</v>
      </c>
      <c r="F22" s="82">
        <f aca="true" t="shared" si="2" ref="F22:F53">E22/7.5345</f>
        <v>330.000663614042</v>
      </c>
      <c r="G22" s="82">
        <v>900</v>
      </c>
      <c r="H22" s="115">
        <f t="shared" si="1"/>
        <v>217</v>
      </c>
      <c r="I22" s="116">
        <v>1117</v>
      </c>
      <c r="J22" s="82"/>
      <c r="K22" s="82"/>
      <c r="L22" s="82"/>
      <c r="M22" s="82"/>
    </row>
    <row r="23" spans="1:13" ht="27" customHeight="1">
      <c r="A23" s="87"/>
      <c r="B23" s="87" t="s">
        <v>39</v>
      </c>
      <c r="C23" s="87" t="s">
        <v>56</v>
      </c>
      <c r="D23" s="171">
        <v>48005</v>
      </c>
      <c r="E23" s="88">
        <v>1002.09</v>
      </c>
      <c r="F23" s="82">
        <f t="shared" si="2"/>
        <v>133.00019908421262</v>
      </c>
      <c r="G23" s="82">
        <v>150</v>
      </c>
      <c r="H23" s="115">
        <f t="shared" si="1"/>
        <v>-8.960000000000008</v>
      </c>
      <c r="I23" s="116">
        <v>141.04</v>
      </c>
      <c r="J23" s="82"/>
      <c r="K23" s="82"/>
      <c r="L23" s="82"/>
      <c r="M23" s="82"/>
    </row>
    <row r="24" spans="1:13" ht="27" customHeight="1">
      <c r="A24" s="87"/>
      <c r="B24" s="87" t="s">
        <v>17</v>
      </c>
      <c r="C24" s="87" t="s">
        <v>18</v>
      </c>
      <c r="D24" s="171">
        <v>48005</v>
      </c>
      <c r="E24" s="88">
        <v>2486.39</v>
      </c>
      <c r="F24" s="82">
        <f t="shared" si="2"/>
        <v>330.000663614042</v>
      </c>
      <c r="G24" s="82">
        <v>300</v>
      </c>
      <c r="H24" s="115">
        <f t="shared" si="1"/>
        <v>128.82</v>
      </c>
      <c r="I24" s="116">
        <v>428.82</v>
      </c>
      <c r="J24" s="82"/>
      <c r="K24" s="82"/>
      <c r="L24" s="82"/>
      <c r="M24" s="82"/>
    </row>
    <row r="25" spans="1:13" ht="27" customHeight="1">
      <c r="A25" s="87"/>
      <c r="B25" s="87" t="s">
        <v>25</v>
      </c>
      <c r="C25" s="87" t="s">
        <v>26</v>
      </c>
      <c r="D25" s="171">
        <v>48005</v>
      </c>
      <c r="E25" s="88">
        <v>3691.91</v>
      </c>
      <c r="F25" s="82">
        <f t="shared" si="2"/>
        <v>490.000663614042</v>
      </c>
      <c r="G25" s="82">
        <v>490</v>
      </c>
      <c r="H25" s="115">
        <f t="shared" si="1"/>
        <v>185</v>
      </c>
      <c r="I25" s="116">
        <v>675</v>
      </c>
      <c r="J25" s="82"/>
      <c r="K25" s="82"/>
      <c r="L25" s="82"/>
      <c r="M25" s="82"/>
    </row>
    <row r="26" spans="1:13" ht="27" customHeight="1">
      <c r="A26" s="87"/>
      <c r="B26" s="87" t="s">
        <v>19</v>
      </c>
      <c r="C26" s="87" t="s">
        <v>20</v>
      </c>
      <c r="D26" s="171">
        <v>48005</v>
      </c>
      <c r="E26" s="88">
        <v>105.49</v>
      </c>
      <c r="F26" s="82">
        <f t="shared" si="2"/>
        <v>14.000929059658901</v>
      </c>
      <c r="G26" s="82">
        <v>14</v>
      </c>
      <c r="H26" s="115">
        <f t="shared" si="1"/>
        <v>-13.99</v>
      </c>
      <c r="I26" s="116">
        <v>0.01</v>
      </c>
      <c r="J26" s="82"/>
      <c r="K26" s="82"/>
      <c r="L26" s="82"/>
      <c r="M26" s="82"/>
    </row>
    <row r="27" spans="1:13" s="104" customFormat="1" ht="27" customHeight="1">
      <c r="A27" s="84"/>
      <c r="B27" s="83" t="s">
        <v>10</v>
      </c>
      <c r="C27" s="83" t="s">
        <v>11</v>
      </c>
      <c r="D27" s="170"/>
      <c r="E27" s="89">
        <f>SUM(E28:E30)</f>
        <v>2915.83</v>
      </c>
      <c r="F27" s="115">
        <f t="shared" si="2"/>
        <v>386.99714645961905</v>
      </c>
      <c r="G27" s="115">
        <f>SUM(G28:G30)</f>
        <v>247</v>
      </c>
      <c r="H27" s="115">
        <f t="shared" si="1"/>
        <v>-13.909999999999997</v>
      </c>
      <c r="I27" s="112">
        <f>SUM(I28:I30)</f>
        <v>233.09</v>
      </c>
      <c r="J27" s="115"/>
      <c r="K27" s="115"/>
      <c r="L27" s="115"/>
      <c r="M27" s="115"/>
    </row>
    <row r="28" spans="1:13" ht="27" customHeight="1">
      <c r="A28" s="87"/>
      <c r="B28" s="87">
        <v>3293</v>
      </c>
      <c r="C28" s="87" t="s">
        <v>221</v>
      </c>
      <c r="D28" s="171">
        <v>48005</v>
      </c>
      <c r="E28" s="88">
        <v>105.49</v>
      </c>
      <c r="F28" s="82">
        <f t="shared" si="2"/>
        <v>14.000929059658901</v>
      </c>
      <c r="G28" s="82">
        <v>14</v>
      </c>
      <c r="H28" s="115">
        <f t="shared" si="1"/>
        <v>-14</v>
      </c>
      <c r="I28" s="116">
        <v>0</v>
      </c>
      <c r="J28" s="82"/>
      <c r="K28" s="82"/>
      <c r="L28" s="82"/>
      <c r="M28" s="82"/>
    </row>
    <row r="29" spans="1:13" ht="27" customHeight="1">
      <c r="A29" s="87"/>
      <c r="B29" s="87">
        <v>3294</v>
      </c>
      <c r="C29" s="87" t="s">
        <v>53</v>
      </c>
      <c r="D29" s="171">
        <v>48005</v>
      </c>
      <c r="E29" s="88">
        <v>1002.09</v>
      </c>
      <c r="F29" s="82">
        <f t="shared" si="2"/>
        <v>133.00019908421262</v>
      </c>
      <c r="G29" s="82">
        <v>133</v>
      </c>
      <c r="H29" s="115">
        <f t="shared" si="1"/>
        <v>30.090000000000003</v>
      </c>
      <c r="I29" s="116">
        <v>163.09</v>
      </c>
      <c r="J29" s="82"/>
      <c r="K29" s="82"/>
      <c r="L29" s="82"/>
      <c r="M29" s="82"/>
    </row>
    <row r="30" spans="1:13" ht="27" customHeight="1">
      <c r="A30" s="87"/>
      <c r="B30" s="87" t="s">
        <v>16</v>
      </c>
      <c r="C30" s="87" t="s">
        <v>27</v>
      </c>
      <c r="D30" s="171">
        <v>48005</v>
      </c>
      <c r="E30" s="88">
        <v>1808.25</v>
      </c>
      <c r="F30" s="82">
        <f t="shared" si="2"/>
        <v>239.99601831574753</v>
      </c>
      <c r="G30" s="82">
        <v>100</v>
      </c>
      <c r="H30" s="115">
        <f t="shared" si="1"/>
        <v>-30</v>
      </c>
      <c r="I30" s="116">
        <v>70</v>
      </c>
      <c r="J30" s="82"/>
      <c r="K30" s="82"/>
      <c r="L30" s="82"/>
      <c r="M30" s="82"/>
    </row>
    <row r="31" spans="1:13" s="104" customFormat="1" ht="27" customHeight="1">
      <c r="A31" s="84"/>
      <c r="B31" s="83">
        <v>34</v>
      </c>
      <c r="C31" s="83" t="s">
        <v>158</v>
      </c>
      <c r="D31" s="170"/>
      <c r="E31" s="89">
        <v>2787.73</v>
      </c>
      <c r="F31" s="115">
        <f t="shared" si="2"/>
        <v>369.9953547017055</v>
      </c>
      <c r="G31" s="115">
        <v>370</v>
      </c>
      <c r="H31" s="115">
        <f t="shared" si="1"/>
        <v>180</v>
      </c>
      <c r="I31" s="112">
        <v>550</v>
      </c>
      <c r="J31" s="115">
        <v>2787.73</v>
      </c>
      <c r="K31" s="115">
        <f>J31/7.5345</f>
        <v>369.9953547017055</v>
      </c>
      <c r="L31" s="115">
        <v>2787.73</v>
      </c>
      <c r="M31" s="115">
        <f>L31/7.5345</f>
        <v>369.9953547017055</v>
      </c>
    </row>
    <row r="32" spans="1:13" s="104" customFormat="1" ht="27" customHeight="1">
      <c r="A32" s="84"/>
      <c r="B32" s="83" t="s">
        <v>28</v>
      </c>
      <c r="C32" s="83" t="s">
        <v>29</v>
      </c>
      <c r="D32" s="170"/>
      <c r="E32" s="89">
        <v>2787.73</v>
      </c>
      <c r="F32" s="115">
        <f t="shared" si="2"/>
        <v>369.9953547017055</v>
      </c>
      <c r="G32" s="115">
        <v>370</v>
      </c>
      <c r="H32" s="115">
        <f t="shared" si="1"/>
        <v>180</v>
      </c>
      <c r="I32" s="112">
        <v>550</v>
      </c>
      <c r="J32" s="115"/>
      <c r="K32" s="115"/>
      <c r="L32" s="115"/>
      <c r="M32" s="115"/>
    </row>
    <row r="33" spans="1:13" ht="27" customHeight="1">
      <c r="A33" s="87"/>
      <c r="B33" s="87" t="s">
        <v>30</v>
      </c>
      <c r="C33" s="87" t="s">
        <v>31</v>
      </c>
      <c r="D33" s="171">
        <v>48005</v>
      </c>
      <c r="E33" s="88">
        <v>2787.73</v>
      </c>
      <c r="F33" s="82">
        <f t="shared" si="2"/>
        <v>369.9953547017055</v>
      </c>
      <c r="G33" s="82">
        <v>370</v>
      </c>
      <c r="H33" s="115">
        <f t="shared" si="1"/>
        <v>180</v>
      </c>
      <c r="I33" s="116">
        <v>550</v>
      </c>
      <c r="J33" s="82"/>
      <c r="K33" s="82"/>
      <c r="L33" s="82"/>
      <c r="M33" s="82"/>
    </row>
    <row r="34" spans="1:13" s="104" customFormat="1" ht="27" customHeight="1">
      <c r="A34" s="83" t="s">
        <v>220</v>
      </c>
      <c r="B34" s="84" t="s">
        <v>3</v>
      </c>
      <c r="C34" s="83" t="s">
        <v>258</v>
      </c>
      <c r="D34" s="170"/>
      <c r="E34" s="89">
        <f>SUM(E35)</f>
        <v>217912.81</v>
      </c>
      <c r="F34" s="115">
        <f t="shared" si="2"/>
        <v>28922.000132722806</v>
      </c>
      <c r="G34" s="115">
        <f>SUM(G35)</f>
        <v>39097.54</v>
      </c>
      <c r="H34" s="115">
        <f t="shared" si="1"/>
        <v>624.0899999999965</v>
      </c>
      <c r="I34" s="112">
        <v>39721.63</v>
      </c>
      <c r="J34" s="115">
        <f>SUM(J35)</f>
        <v>217912.81</v>
      </c>
      <c r="K34" s="115">
        <f>J34/7.5345</f>
        <v>28922.000132722806</v>
      </c>
      <c r="L34" s="115">
        <v>217912.81</v>
      </c>
      <c r="M34" s="115">
        <f>L34/7.5345</f>
        <v>28922.000132722806</v>
      </c>
    </row>
    <row r="35" spans="1:13" s="104" customFormat="1" ht="27" customHeight="1">
      <c r="A35" s="84"/>
      <c r="B35" s="83">
        <v>3</v>
      </c>
      <c r="C35" s="83" t="s">
        <v>157</v>
      </c>
      <c r="D35" s="170"/>
      <c r="E35" s="89">
        <f>SUM(E36,E39)</f>
        <v>217912.81</v>
      </c>
      <c r="F35" s="115">
        <f t="shared" si="2"/>
        <v>28922.000132722806</v>
      </c>
      <c r="G35" s="115">
        <f>SUM(G36,G39)</f>
        <v>39097.54</v>
      </c>
      <c r="H35" s="115">
        <f t="shared" si="1"/>
        <v>624.0899999999965</v>
      </c>
      <c r="I35" s="112">
        <f>SUM(I36,I39)</f>
        <v>39721.63</v>
      </c>
      <c r="J35" s="115">
        <f>SUM(J36,J39)</f>
        <v>217912.81</v>
      </c>
      <c r="K35" s="115">
        <f>J35/7.5345</f>
        <v>28922.000132722806</v>
      </c>
      <c r="L35" s="115">
        <v>217912.81</v>
      </c>
      <c r="M35" s="115">
        <f>L35/7.5345</f>
        <v>28922.000132722806</v>
      </c>
    </row>
    <row r="36" spans="1:13" s="104" customFormat="1" ht="27" customHeight="1">
      <c r="A36" s="84"/>
      <c r="B36" s="83">
        <v>32</v>
      </c>
      <c r="C36" s="83" t="s">
        <v>156</v>
      </c>
      <c r="D36" s="170"/>
      <c r="E36" s="89">
        <f>SUM(E38)</f>
        <v>6004.99</v>
      </c>
      <c r="F36" s="115">
        <f t="shared" si="2"/>
        <v>796.9991373017452</v>
      </c>
      <c r="G36" s="115">
        <v>1592.67</v>
      </c>
      <c r="H36" s="115">
        <f t="shared" si="1"/>
        <v>0.029999999999972715</v>
      </c>
      <c r="I36" s="112">
        <v>1592.7</v>
      </c>
      <c r="J36" s="115">
        <v>6004.99</v>
      </c>
      <c r="K36" s="115">
        <f>J36/7.5345</f>
        <v>796.9991373017452</v>
      </c>
      <c r="L36" s="115">
        <v>6004.99</v>
      </c>
      <c r="M36" s="115">
        <f>L36/7.5345</f>
        <v>796.9991373017452</v>
      </c>
    </row>
    <row r="37" spans="1:13" s="104" customFormat="1" ht="27" customHeight="1">
      <c r="A37" s="84"/>
      <c r="B37" s="83" t="s">
        <v>14</v>
      </c>
      <c r="C37" s="83" t="s">
        <v>15</v>
      </c>
      <c r="D37" s="170"/>
      <c r="E37" s="89">
        <v>6004.99</v>
      </c>
      <c r="F37" s="115">
        <f t="shared" si="2"/>
        <v>796.9991373017452</v>
      </c>
      <c r="G37" s="115">
        <v>1592.67</v>
      </c>
      <c r="H37" s="115">
        <f t="shared" si="1"/>
        <v>0.029999999999972715</v>
      </c>
      <c r="I37" s="112">
        <v>1592.7</v>
      </c>
      <c r="J37" s="115"/>
      <c r="K37" s="115"/>
      <c r="L37" s="115"/>
      <c r="M37" s="115"/>
    </row>
    <row r="38" spans="1:13" ht="27" customHeight="1">
      <c r="A38" s="87"/>
      <c r="B38" s="87" t="s">
        <v>39</v>
      </c>
      <c r="C38" s="87" t="s">
        <v>56</v>
      </c>
      <c r="D38" s="171">
        <v>48005</v>
      </c>
      <c r="E38" s="88">
        <v>6004.99</v>
      </c>
      <c r="F38" s="82">
        <f t="shared" si="2"/>
        <v>796.9991373017452</v>
      </c>
      <c r="G38" s="82">
        <v>1592.67</v>
      </c>
      <c r="H38" s="115">
        <f t="shared" si="1"/>
        <v>0.029999999999972715</v>
      </c>
      <c r="I38" s="116">
        <v>1592.7</v>
      </c>
      <c r="J38" s="82"/>
      <c r="K38" s="82"/>
      <c r="L38" s="82"/>
      <c r="M38" s="82"/>
    </row>
    <row r="39" spans="1:13" s="104" customFormat="1" ht="27" customHeight="1">
      <c r="A39" s="84"/>
      <c r="B39" s="83">
        <v>37</v>
      </c>
      <c r="C39" s="83" t="s">
        <v>159</v>
      </c>
      <c r="D39" s="170"/>
      <c r="E39" s="89">
        <f>SUM(E41)</f>
        <v>211907.82</v>
      </c>
      <c r="F39" s="115">
        <f t="shared" si="2"/>
        <v>28125.00099542106</v>
      </c>
      <c r="G39" s="115">
        <v>37504.87</v>
      </c>
      <c r="H39" s="115">
        <f t="shared" si="1"/>
        <v>624.0599999999977</v>
      </c>
      <c r="I39" s="112">
        <v>38128.93</v>
      </c>
      <c r="J39" s="115">
        <v>211907.82</v>
      </c>
      <c r="K39" s="115">
        <f>J39/7.5345</f>
        <v>28125.00099542106</v>
      </c>
      <c r="L39" s="115">
        <v>211907.82</v>
      </c>
      <c r="M39" s="115">
        <f>L39/7.5345</f>
        <v>28125.00099542106</v>
      </c>
    </row>
    <row r="40" spans="1:13" s="104" customFormat="1" ht="27" customHeight="1">
      <c r="A40" s="84"/>
      <c r="B40" s="83" t="s">
        <v>12</v>
      </c>
      <c r="C40" s="83" t="s">
        <v>13</v>
      </c>
      <c r="D40" s="170"/>
      <c r="E40" s="89">
        <f>SUM(E41)</f>
        <v>211907.82</v>
      </c>
      <c r="F40" s="115">
        <f t="shared" si="2"/>
        <v>28125.00099542106</v>
      </c>
      <c r="G40" s="115">
        <v>37504.87</v>
      </c>
      <c r="H40" s="115">
        <f t="shared" si="1"/>
        <v>624.0599999999977</v>
      </c>
      <c r="I40" s="112">
        <v>38128.93</v>
      </c>
      <c r="J40" s="115"/>
      <c r="K40" s="115"/>
      <c r="L40" s="115"/>
      <c r="M40" s="115"/>
    </row>
    <row r="41" spans="1:13" ht="27" customHeight="1">
      <c r="A41" s="87"/>
      <c r="B41" s="87" t="s">
        <v>61</v>
      </c>
      <c r="C41" s="87" t="s">
        <v>62</v>
      </c>
      <c r="D41" s="171">
        <v>48005</v>
      </c>
      <c r="E41" s="88">
        <v>211907.82</v>
      </c>
      <c r="F41" s="82">
        <f t="shared" si="2"/>
        <v>28125.00099542106</v>
      </c>
      <c r="G41" s="82">
        <v>37504.87</v>
      </c>
      <c r="H41" s="115">
        <f t="shared" si="1"/>
        <v>624.0599999999977</v>
      </c>
      <c r="I41" s="116">
        <v>38128.93</v>
      </c>
      <c r="J41" s="82"/>
      <c r="K41" s="82"/>
      <c r="L41" s="82"/>
      <c r="M41" s="82"/>
    </row>
    <row r="42" spans="1:13" s="104" customFormat="1" ht="27" customHeight="1">
      <c r="A42" s="83" t="s">
        <v>223</v>
      </c>
      <c r="B42" s="84" t="s">
        <v>3</v>
      </c>
      <c r="C42" s="83" t="s">
        <v>224</v>
      </c>
      <c r="D42" s="170"/>
      <c r="E42" s="89">
        <f>SUM(E43)</f>
        <v>2261947.3000000003</v>
      </c>
      <c r="F42" s="115">
        <f t="shared" si="2"/>
        <v>300211.99814188073</v>
      </c>
      <c r="G42" s="115">
        <f>SUM(G43)</f>
        <v>336000</v>
      </c>
      <c r="H42" s="115">
        <f t="shared" si="1"/>
        <v>9300</v>
      </c>
      <c r="I42" s="112">
        <v>345300</v>
      </c>
      <c r="J42" s="115">
        <v>2261947.3</v>
      </c>
      <c r="K42" s="115">
        <f>J42/7.5345</f>
        <v>300211.9981418806</v>
      </c>
      <c r="L42" s="115">
        <v>2261947.3</v>
      </c>
      <c r="M42" s="115">
        <f>L42/7.5345</f>
        <v>300211.9981418806</v>
      </c>
    </row>
    <row r="43" spans="1:13" s="104" customFormat="1" ht="27" customHeight="1">
      <c r="A43" s="84"/>
      <c r="B43" s="83">
        <v>3</v>
      </c>
      <c r="C43" s="83" t="s">
        <v>157</v>
      </c>
      <c r="D43" s="170"/>
      <c r="E43" s="85">
        <f>SUM(E44,E55,E63)</f>
        <v>2261947.3000000003</v>
      </c>
      <c r="F43" s="115">
        <f t="shared" si="2"/>
        <v>300211.99814188073</v>
      </c>
      <c r="G43" s="115">
        <f>SUM(G44,G55,G63)</f>
        <v>336000</v>
      </c>
      <c r="H43" s="115">
        <f t="shared" si="1"/>
        <v>9300</v>
      </c>
      <c r="I43" s="112">
        <f>SUM(I44,I55,I63)</f>
        <v>345300</v>
      </c>
      <c r="J43" s="115">
        <f>SUM(J44,J55,J63)</f>
        <v>2261947.3000000003</v>
      </c>
      <c r="K43" s="115">
        <f>J43/7.5345</f>
        <v>300211.99814188073</v>
      </c>
      <c r="L43" s="115">
        <v>2261947.3</v>
      </c>
      <c r="M43" s="115">
        <f>L43/7.5345</f>
        <v>300211.9981418806</v>
      </c>
    </row>
    <row r="44" spans="1:13" s="104" customFormat="1" ht="27" customHeight="1">
      <c r="A44" s="84"/>
      <c r="B44" s="83">
        <v>31</v>
      </c>
      <c r="C44" s="83" t="s">
        <v>225</v>
      </c>
      <c r="D44" s="170"/>
      <c r="E44" s="85">
        <f>SUM(E45,E50,E52)</f>
        <v>2130997.67</v>
      </c>
      <c r="F44" s="115">
        <f t="shared" si="2"/>
        <v>282831.9954874245</v>
      </c>
      <c r="G44" s="115">
        <f>SUM(G45,G50,G52)</f>
        <v>317432.15</v>
      </c>
      <c r="H44" s="115">
        <f t="shared" si="1"/>
        <v>9800</v>
      </c>
      <c r="I44" s="112">
        <f>SUM(I45,I50,I52)</f>
        <v>327232.15</v>
      </c>
      <c r="J44" s="115">
        <v>2130997.67</v>
      </c>
      <c r="K44" s="115">
        <f>J44/7.5345</f>
        <v>282831.9954874245</v>
      </c>
      <c r="L44" s="115">
        <v>2130997.67</v>
      </c>
      <c r="M44" s="115">
        <f>L44/7.5345</f>
        <v>282831.9954874245</v>
      </c>
    </row>
    <row r="45" spans="1:13" s="104" customFormat="1" ht="27" customHeight="1">
      <c r="A45" s="84"/>
      <c r="B45" s="83">
        <v>311</v>
      </c>
      <c r="C45" s="83" t="s">
        <v>226</v>
      </c>
      <c r="D45" s="170"/>
      <c r="E45" s="89">
        <f>SUM(E46:E49)</f>
        <v>1755003.52</v>
      </c>
      <c r="F45" s="115">
        <f t="shared" si="2"/>
        <v>232928.99595195433</v>
      </c>
      <c r="G45" s="115">
        <f>SUM(G46:G49)</f>
        <v>260400.68</v>
      </c>
      <c r="H45" s="115">
        <f t="shared" si="1"/>
        <v>3500.25</v>
      </c>
      <c r="I45" s="112">
        <f>SUM(I46:I49)</f>
        <v>263900.93</v>
      </c>
      <c r="J45" s="115"/>
      <c r="K45" s="115"/>
      <c r="L45" s="115"/>
      <c r="M45" s="115"/>
    </row>
    <row r="46" spans="1:13" ht="27" customHeight="1">
      <c r="A46" s="87"/>
      <c r="B46" s="87">
        <v>3111</v>
      </c>
      <c r="C46" s="87" t="s">
        <v>226</v>
      </c>
      <c r="D46" s="171">
        <v>53082</v>
      </c>
      <c r="E46" s="88">
        <v>1650002.73</v>
      </c>
      <c r="F46" s="82">
        <f t="shared" si="2"/>
        <v>218992.99621739995</v>
      </c>
      <c r="G46" s="82">
        <v>249922.75</v>
      </c>
      <c r="H46" s="115">
        <f t="shared" si="1"/>
        <v>2727.25</v>
      </c>
      <c r="I46" s="116">
        <v>252650</v>
      </c>
      <c r="J46" s="82"/>
      <c r="K46" s="82"/>
      <c r="L46" s="82"/>
      <c r="M46" s="82"/>
    </row>
    <row r="47" spans="1:13" ht="27" customHeight="1">
      <c r="A47" s="87"/>
      <c r="B47" s="87">
        <v>3111</v>
      </c>
      <c r="C47" s="87" t="s">
        <v>227</v>
      </c>
      <c r="D47" s="171">
        <v>53082</v>
      </c>
      <c r="E47" s="88">
        <v>40000.66</v>
      </c>
      <c r="F47" s="82">
        <f t="shared" si="2"/>
        <v>5308.999933638596</v>
      </c>
      <c r="G47" s="82">
        <v>1850.93</v>
      </c>
      <c r="H47" s="115">
        <f t="shared" si="1"/>
        <v>0</v>
      </c>
      <c r="I47" s="116">
        <v>1850.93</v>
      </c>
      <c r="J47" s="82"/>
      <c r="K47" s="82"/>
      <c r="L47" s="82"/>
      <c r="M47" s="82"/>
    </row>
    <row r="48" spans="1:13" ht="27" customHeight="1">
      <c r="A48" s="87"/>
      <c r="B48" s="87">
        <v>3113</v>
      </c>
      <c r="C48" s="87" t="s">
        <v>270</v>
      </c>
      <c r="D48" s="171">
        <v>53082</v>
      </c>
      <c r="E48" s="88">
        <v>19996.57</v>
      </c>
      <c r="F48" s="82">
        <f t="shared" si="2"/>
        <v>2654.0009290596586</v>
      </c>
      <c r="G48" s="82">
        <v>2654</v>
      </c>
      <c r="H48" s="115">
        <f t="shared" si="1"/>
        <v>2346</v>
      </c>
      <c r="I48" s="116">
        <v>5000</v>
      </c>
      <c r="J48" s="82"/>
      <c r="K48" s="82"/>
      <c r="L48" s="82"/>
      <c r="M48" s="82"/>
    </row>
    <row r="49" spans="1:13" ht="27" customHeight="1">
      <c r="A49" s="87"/>
      <c r="B49" s="87">
        <v>3114</v>
      </c>
      <c r="C49" s="87" t="s">
        <v>271</v>
      </c>
      <c r="D49" s="171">
        <v>53082</v>
      </c>
      <c r="E49" s="88">
        <v>45003.56</v>
      </c>
      <c r="F49" s="82">
        <f t="shared" si="2"/>
        <v>5972.998871856128</v>
      </c>
      <c r="G49" s="82">
        <v>5973</v>
      </c>
      <c r="H49" s="115">
        <f t="shared" si="1"/>
        <v>-1573</v>
      </c>
      <c r="I49" s="116">
        <v>4400</v>
      </c>
      <c r="J49" s="82"/>
      <c r="K49" s="82"/>
      <c r="L49" s="82"/>
      <c r="M49" s="82"/>
    </row>
    <row r="50" spans="1:13" s="104" customFormat="1" ht="27" customHeight="1">
      <c r="A50" s="84"/>
      <c r="B50" s="83">
        <v>312</v>
      </c>
      <c r="C50" s="83" t="s">
        <v>228</v>
      </c>
      <c r="D50" s="170"/>
      <c r="E50" s="89">
        <f>SUM(E51)</f>
        <v>84989.15</v>
      </c>
      <c r="F50" s="115">
        <f t="shared" si="2"/>
        <v>11279.998672771915</v>
      </c>
      <c r="G50" s="115">
        <v>15000</v>
      </c>
      <c r="H50" s="115">
        <f t="shared" si="1"/>
        <v>4500</v>
      </c>
      <c r="I50" s="112">
        <v>19500</v>
      </c>
      <c r="J50" s="115"/>
      <c r="K50" s="115"/>
      <c r="L50" s="115"/>
      <c r="M50" s="115"/>
    </row>
    <row r="51" spans="1:13" ht="27" customHeight="1">
      <c r="A51" s="87"/>
      <c r="B51" s="87">
        <v>3121</v>
      </c>
      <c r="C51" s="87" t="s">
        <v>228</v>
      </c>
      <c r="D51" s="171">
        <v>53082</v>
      </c>
      <c r="E51" s="88">
        <v>84989.15</v>
      </c>
      <c r="F51" s="82">
        <f t="shared" si="2"/>
        <v>11279.998672771915</v>
      </c>
      <c r="G51" s="82">
        <v>15000</v>
      </c>
      <c r="H51" s="115">
        <f t="shared" si="1"/>
        <v>4500</v>
      </c>
      <c r="I51" s="116">
        <v>19500</v>
      </c>
      <c r="J51" s="82"/>
      <c r="K51" s="82"/>
      <c r="L51" s="82"/>
      <c r="M51" s="82"/>
    </row>
    <row r="52" spans="1:13" s="104" customFormat="1" ht="27" customHeight="1">
      <c r="A52" s="84"/>
      <c r="B52" s="83">
        <v>313</v>
      </c>
      <c r="C52" s="83" t="s">
        <v>229</v>
      </c>
      <c r="D52" s="170"/>
      <c r="E52" s="85">
        <f>SUM(E53:E54)</f>
        <v>291005</v>
      </c>
      <c r="F52" s="115">
        <f t="shared" si="2"/>
        <v>38623.00086269825</v>
      </c>
      <c r="G52" s="115">
        <f>SUM(G53:G54)</f>
        <v>42031.47</v>
      </c>
      <c r="H52" s="115">
        <f t="shared" si="1"/>
        <v>1799.75</v>
      </c>
      <c r="I52" s="112">
        <f>SUM(I53:I54)</f>
        <v>43831.22</v>
      </c>
      <c r="J52" s="115"/>
      <c r="K52" s="115"/>
      <c r="L52" s="115"/>
      <c r="M52" s="115"/>
    </row>
    <row r="53" spans="1:13" ht="27" customHeight="1">
      <c r="A53" s="87"/>
      <c r="B53" s="87">
        <v>3132</v>
      </c>
      <c r="C53" s="87" t="s">
        <v>230</v>
      </c>
      <c r="D53" s="171">
        <v>53082</v>
      </c>
      <c r="E53" s="88">
        <v>290002.91</v>
      </c>
      <c r="F53" s="82">
        <f t="shared" si="2"/>
        <v>38490.00066361404</v>
      </c>
      <c r="G53" s="82">
        <v>42000</v>
      </c>
      <c r="H53" s="115">
        <f t="shared" si="1"/>
        <v>1799.75</v>
      </c>
      <c r="I53" s="116">
        <v>43799.75</v>
      </c>
      <c r="J53" s="82"/>
      <c r="K53" s="82"/>
      <c r="L53" s="82"/>
      <c r="M53" s="82"/>
    </row>
    <row r="54" spans="1:13" ht="27" customHeight="1">
      <c r="A54" s="87"/>
      <c r="B54" s="87">
        <v>3133</v>
      </c>
      <c r="C54" s="87" t="s">
        <v>231</v>
      </c>
      <c r="D54" s="171">
        <v>53082</v>
      </c>
      <c r="E54" s="88">
        <v>1002.09</v>
      </c>
      <c r="F54" s="82">
        <f aca="true" t="shared" si="3" ref="F54:F72">E54/7.5345</f>
        <v>133.00019908421262</v>
      </c>
      <c r="G54" s="82">
        <v>31.47</v>
      </c>
      <c r="H54" s="115">
        <f t="shared" si="1"/>
        <v>0</v>
      </c>
      <c r="I54" s="116">
        <v>31.47</v>
      </c>
      <c r="J54" s="82"/>
      <c r="K54" s="82"/>
      <c r="L54" s="82"/>
      <c r="M54" s="82"/>
    </row>
    <row r="55" spans="1:13" s="104" customFormat="1" ht="27" customHeight="1">
      <c r="A55" s="84"/>
      <c r="B55" s="83">
        <v>32</v>
      </c>
      <c r="C55" s="83" t="s">
        <v>156</v>
      </c>
      <c r="D55" s="170"/>
      <c r="E55" s="85">
        <f>SUM(E56,E58,E60)</f>
        <v>115955.97</v>
      </c>
      <c r="F55" s="115">
        <f t="shared" si="3"/>
        <v>15390.001990842125</v>
      </c>
      <c r="G55" s="115">
        <f>SUM(G56,G58,G60)</f>
        <v>17717.91</v>
      </c>
      <c r="H55" s="115">
        <f t="shared" si="1"/>
        <v>-500</v>
      </c>
      <c r="I55" s="112">
        <f>SUM(I56,I58,I60)</f>
        <v>17217.91</v>
      </c>
      <c r="J55" s="115">
        <v>115955.97</v>
      </c>
      <c r="K55" s="115">
        <f>J55/7.5345</f>
        <v>15390.001990842125</v>
      </c>
      <c r="L55" s="115">
        <v>115955.97</v>
      </c>
      <c r="M55" s="115">
        <f>L55/7.5345</f>
        <v>15390.001990842125</v>
      </c>
    </row>
    <row r="56" spans="1:13" s="104" customFormat="1" ht="27" customHeight="1">
      <c r="A56" s="84"/>
      <c r="B56" s="83">
        <v>321</v>
      </c>
      <c r="C56" s="83" t="s">
        <v>6</v>
      </c>
      <c r="D56" s="170"/>
      <c r="E56" s="85">
        <v>80001.33</v>
      </c>
      <c r="F56" s="115">
        <f t="shared" si="3"/>
        <v>10618.001194505276</v>
      </c>
      <c r="G56" s="115">
        <v>15000</v>
      </c>
      <c r="H56" s="115">
        <f t="shared" si="1"/>
        <v>-500</v>
      </c>
      <c r="I56" s="112">
        <v>14500</v>
      </c>
      <c r="J56" s="115"/>
      <c r="K56" s="115"/>
      <c r="L56" s="115"/>
      <c r="M56" s="115"/>
    </row>
    <row r="57" spans="1:13" ht="27" customHeight="1">
      <c r="A57" s="87"/>
      <c r="B57" s="87">
        <v>3212</v>
      </c>
      <c r="C57" s="87" t="s">
        <v>232</v>
      </c>
      <c r="D57" s="171">
        <v>53082</v>
      </c>
      <c r="E57" s="88">
        <v>80001.33</v>
      </c>
      <c r="F57" s="82">
        <f t="shared" si="3"/>
        <v>10618.001194505276</v>
      </c>
      <c r="G57" s="82">
        <v>15000</v>
      </c>
      <c r="H57" s="115">
        <f t="shared" si="1"/>
        <v>-500</v>
      </c>
      <c r="I57" s="116">
        <v>14500</v>
      </c>
      <c r="J57" s="82"/>
      <c r="K57" s="82"/>
      <c r="L57" s="82"/>
      <c r="M57" s="82"/>
    </row>
    <row r="58" spans="1:13" s="104" customFormat="1" ht="27" customHeight="1">
      <c r="A58" s="84"/>
      <c r="B58" s="83" t="s">
        <v>14</v>
      </c>
      <c r="C58" s="83" t="s">
        <v>15</v>
      </c>
      <c r="D58" s="170"/>
      <c r="E58" s="89">
        <v>1506.9</v>
      </c>
      <c r="F58" s="115">
        <f t="shared" si="3"/>
        <v>200</v>
      </c>
      <c r="G58" s="115">
        <v>0</v>
      </c>
      <c r="H58" s="115">
        <f t="shared" si="1"/>
        <v>0</v>
      </c>
      <c r="I58" s="112">
        <v>0</v>
      </c>
      <c r="J58" s="115"/>
      <c r="K58" s="115"/>
      <c r="L58" s="115"/>
      <c r="M58" s="115"/>
    </row>
    <row r="59" spans="1:13" ht="27" customHeight="1">
      <c r="A59" s="87"/>
      <c r="B59" s="87" t="s">
        <v>39</v>
      </c>
      <c r="C59" s="87" t="s">
        <v>56</v>
      </c>
      <c r="D59" s="171">
        <v>53082</v>
      </c>
      <c r="E59" s="88">
        <v>1506.9</v>
      </c>
      <c r="F59" s="82">
        <f t="shared" si="3"/>
        <v>200</v>
      </c>
      <c r="G59" s="82">
        <v>0</v>
      </c>
      <c r="H59" s="115">
        <f t="shared" si="1"/>
        <v>0</v>
      </c>
      <c r="I59" s="116">
        <v>0</v>
      </c>
      <c r="J59" s="82"/>
      <c r="K59" s="82"/>
      <c r="L59" s="82"/>
      <c r="M59" s="82"/>
    </row>
    <row r="60" spans="1:13" s="104" customFormat="1" ht="27" customHeight="1">
      <c r="A60" s="84"/>
      <c r="B60" s="83">
        <v>329</v>
      </c>
      <c r="C60" s="83" t="s">
        <v>27</v>
      </c>
      <c r="D60" s="170"/>
      <c r="E60" s="85">
        <f>SUM(E61:E62)</f>
        <v>34447.740000000005</v>
      </c>
      <c r="F60" s="115">
        <f t="shared" si="3"/>
        <v>4572.000796336851</v>
      </c>
      <c r="G60" s="115">
        <f>SUM(G61:G62)</f>
        <v>2717.91</v>
      </c>
      <c r="H60" s="115">
        <f t="shared" si="1"/>
        <v>0</v>
      </c>
      <c r="I60" s="112">
        <f>SUM(I61:I62)</f>
        <v>2717.91</v>
      </c>
      <c r="J60" s="115"/>
      <c r="K60" s="115"/>
      <c r="L60" s="115"/>
      <c r="M60" s="115"/>
    </row>
    <row r="61" spans="1:13" ht="27" customHeight="1">
      <c r="A61" s="87"/>
      <c r="B61" s="87">
        <v>3295</v>
      </c>
      <c r="C61" s="87" t="s">
        <v>52</v>
      </c>
      <c r="D61" s="171">
        <v>53082</v>
      </c>
      <c r="E61" s="88">
        <v>14993.66</v>
      </c>
      <c r="F61" s="82">
        <f t="shared" si="3"/>
        <v>1990.000663614042</v>
      </c>
      <c r="G61" s="82">
        <v>1664.43</v>
      </c>
      <c r="H61" s="115">
        <f t="shared" si="1"/>
        <v>0</v>
      </c>
      <c r="I61" s="116">
        <v>1664.43</v>
      </c>
      <c r="J61" s="82"/>
      <c r="K61" s="82"/>
      <c r="L61" s="82"/>
      <c r="M61" s="82"/>
    </row>
    <row r="62" spans="1:13" ht="27" customHeight="1">
      <c r="A62" s="87"/>
      <c r="B62" s="87">
        <v>3296</v>
      </c>
      <c r="C62" s="87" t="s">
        <v>233</v>
      </c>
      <c r="D62" s="171">
        <v>53082</v>
      </c>
      <c r="E62" s="88">
        <v>19454.08</v>
      </c>
      <c r="F62" s="82">
        <f t="shared" si="3"/>
        <v>2582.0001327228083</v>
      </c>
      <c r="G62" s="82">
        <v>1053.48</v>
      </c>
      <c r="H62" s="115">
        <f t="shared" si="1"/>
        <v>0</v>
      </c>
      <c r="I62" s="116">
        <v>1053.48</v>
      </c>
      <c r="J62" s="82"/>
      <c r="K62" s="82"/>
      <c r="L62" s="82"/>
      <c r="M62" s="82"/>
    </row>
    <row r="63" spans="1:13" s="104" customFormat="1" ht="27" customHeight="1">
      <c r="A63" s="84"/>
      <c r="B63" s="83">
        <v>34</v>
      </c>
      <c r="C63" s="83" t="s">
        <v>158</v>
      </c>
      <c r="D63" s="170"/>
      <c r="E63" s="85">
        <f>SUM(E65)</f>
        <v>14993.66</v>
      </c>
      <c r="F63" s="115">
        <f t="shared" si="3"/>
        <v>1990.000663614042</v>
      </c>
      <c r="G63" s="115">
        <v>849.94</v>
      </c>
      <c r="H63" s="115">
        <f t="shared" si="1"/>
        <v>0</v>
      </c>
      <c r="I63" s="112">
        <v>849.94</v>
      </c>
      <c r="J63" s="115">
        <v>14993.66</v>
      </c>
      <c r="K63" s="115">
        <f>J63/7.5345</f>
        <v>1990.000663614042</v>
      </c>
      <c r="L63" s="115">
        <v>14993.66</v>
      </c>
      <c r="M63" s="115">
        <f>L63/7.5345</f>
        <v>1990.000663614042</v>
      </c>
    </row>
    <row r="64" spans="1:13" s="104" customFormat="1" ht="27" customHeight="1">
      <c r="A64" s="84"/>
      <c r="B64" s="83">
        <v>343</v>
      </c>
      <c r="C64" s="83" t="s">
        <v>234</v>
      </c>
      <c r="D64" s="170"/>
      <c r="E64" s="85">
        <f>SUM(E65)</f>
        <v>14993.66</v>
      </c>
      <c r="F64" s="115">
        <f t="shared" si="3"/>
        <v>1990.000663614042</v>
      </c>
      <c r="G64" s="115">
        <v>849.94</v>
      </c>
      <c r="H64" s="115">
        <f t="shared" si="1"/>
        <v>0</v>
      </c>
      <c r="I64" s="112">
        <v>849.94</v>
      </c>
      <c r="J64" s="115"/>
      <c r="K64" s="115"/>
      <c r="L64" s="115"/>
      <c r="M64" s="115"/>
    </row>
    <row r="65" spans="1:13" ht="27" customHeight="1">
      <c r="A65" s="87"/>
      <c r="B65" s="87">
        <v>3433</v>
      </c>
      <c r="C65" s="87" t="s">
        <v>234</v>
      </c>
      <c r="D65" s="171">
        <v>53082</v>
      </c>
      <c r="E65" s="88">
        <v>14993.66</v>
      </c>
      <c r="F65" s="82">
        <f t="shared" si="3"/>
        <v>1990.000663614042</v>
      </c>
      <c r="G65" s="82">
        <v>849.94</v>
      </c>
      <c r="H65" s="115">
        <f t="shared" si="1"/>
        <v>0</v>
      </c>
      <c r="I65" s="116">
        <v>849.94</v>
      </c>
      <c r="J65" s="82"/>
      <c r="K65" s="82"/>
      <c r="L65" s="82"/>
      <c r="M65" s="82"/>
    </row>
    <row r="66" spans="1:13" s="104" customFormat="1" ht="27" customHeight="1">
      <c r="A66" s="110">
        <v>2102</v>
      </c>
      <c r="B66" s="111" t="s">
        <v>2</v>
      </c>
      <c r="C66" s="110" t="s">
        <v>235</v>
      </c>
      <c r="D66" s="111"/>
      <c r="E66" s="112">
        <f>SUM(E67)</f>
        <v>71698.3</v>
      </c>
      <c r="F66" s="112">
        <f t="shared" si="3"/>
        <v>9515.999734554383</v>
      </c>
      <c r="G66" s="112">
        <f>SUM(G67)</f>
        <v>10382.68</v>
      </c>
      <c r="H66" s="112">
        <f t="shared" si="1"/>
        <v>-1923.0900000000001</v>
      </c>
      <c r="I66" s="112">
        <v>8459.59</v>
      </c>
      <c r="J66" s="112">
        <f>SUM(J67)</f>
        <v>71698.3</v>
      </c>
      <c r="K66" s="112">
        <f>J66/7.5345</f>
        <v>9515.999734554383</v>
      </c>
      <c r="L66" s="112">
        <v>71698.3</v>
      </c>
      <c r="M66" s="112">
        <f>L66/7.5345</f>
        <v>9515.999734554383</v>
      </c>
    </row>
    <row r="67" spans="1:13" s="104" customFormat="1" ht="27" customHeight="1">
      <c r="A67" s="83" t="s">
        <v>236</v>
      </c>
      <c r="B67" s="84" t="s">
        <v>3</v>
      </c>
      <c r="C67" s="83" t="s">
        <v>237</v>
      </c>
      <c r="D67" s="170"/>
      <c r="E67" s="85">
        <f>SUM(E68)</f>
        <v>71698.3</v>
      </c>
      <c r="F67" s="115">
        <f t="shared" si="3"/>
        <v>9515.999734554383</v>
      </c>
      <c r="G67" s="115">
        <v>10382.68</v>
      </c>
      <c r="H67" s="115">
        <f t="shared" si="1"/>
        <v>-1923.0900000000001</v>
      </c>
      <c r="I67" s="112">
        <v>8459.59</v>
      </c>
      <c r="J67" s="115">
        <f>SUM(J68)</f>
        <v>71698.3</v>
      </c>
      <c r="K67" s="115">
        <f>J67/7.5345</f>
        <v>9515.999734554383</v>
      </c>
      <c r="L67" s="115">
        <v>71698.3</v>
      </c>
      <c r="M67" s="115">
        <f>L67/7.5345</f>
        <v>9515.999734554383</v>
      </c>
    </row>
    <row r="68" spans="1:13" s="104" customFormat="1" ht="27" customHeight="1">
      <c r="A68" s="84"/>
      <c r="B68" s="83">
        <v>3</v>
      </c>
      <c r="C68" s="83" t="s">
        <v>157</v>
      </c>
      <c r="D68" s="170"/>
      <c r="E68" s="89">
        <f>SUM(E69)</f>
        <v>71698.3</v>
      </c>
      <c r="F68" s="115">
        <f t="shared" si="3"/>
        <v>9515.999734554383</v>
      </c>
      <c r="G68" s="115">
        <v>10382.68</v>
      </c>
      <c r="H68" s="115">
        <f t="shared" si="1"/>
        <v>-1923.0900000000001</v>
      </c>
      <c r="I68" s="112">
        <v>8459.59</v>
      </c>
      <c r="J68" s="115">
        <v>71698.3</v>
      </c>
      <c r="K68" s="115">
        <f>J68/7.5345</f>
        <v>9515.999734554383</v>
      </c>
      <c r="L68" s="115">
        <v>71698.3</v>
      </c>
      <c r="M68" s="115">
        <f>L68/7.5345</f>
        <v>9515.999734554383</v>
      </c>
    </row>
    <row r="69" spans="1:13" s="104" customFormat="1" ht="27" customHeight="1">
      <c r="A69" s="84"/>
      <c r="B69" s="83">
        <v>32</v>
      </c>
      <c r="C69" s="83" t="s">
        <v>156</v>
      </c>
      <c r="D69" s="170"/>
      <c r="E69" s="89">
        <f>SUM(E70,E76)</f>
        <v>71698.3</v>
      </c>
      <c r="F69" s="115">
        <f t="shared" si="3"/>
        <v>9515.999734554383</v>
      </c>
      <c r="G69" s="115">
        <f>SUM(G70,G72,G76)</f>
        <v>10382.68</v>
      </c>
      <c r="H69" s="115">
        <f aca="true" t="shared" si="4" ref="H69:H124">SUM(I69-G69)</f>
        <v>-1923.0900000000001</v>
      </c>
      <c r="I69" s="112">
        <f>SUM(I70,I72,I76)</f>
        <v>8459.59</v>
      </c>
      <c r="J69" s="115">
        <v>71698.3</v>
      </c>
      <c r="K69" s="115">
        <f>J69/7.5345</f>
        <v>9515.999734554383</v>
      </c>
      <c r="L69" s="115">
        <v>71698.3</v>
      </c>
      <c r="M69" s="115">
        <f>L69/7.5345</f>
        <v>9515.999734554383</v>
      </c>
    </row>
    <row r="70" spans="1:13" s="104" customFormat="1" ht="27" customHeight="1">
      <c r="A70" s="84"/>
      <c r="B70" s="83">
        <v>322</v>
      </c>
      <c r="C70" s="83" t="s">
        <v>261</v>
      </c>
      <c r="D70" s="170"/>
      <c r="E70" s="89">
        <v>67396.1</v>
      </c>
      <c r="F70" s="115">
        <f t="shared" si="3"/>
        <v>8944.999668192979</v>
      </c>
      <c r="G70" s="115">
        <v>8945</v>
      </c>
      <c r="H70" s="115">
        <f t="shared" si="4"/>
        <v>-1945</v>
      </c>
      <c r="I70" s="112">
        <v>7000</v>
      </c>
      <c r="J70" s="115"/>
      <c r="K70" s="115"/>
      <c r="L70" s="115"/>
      <c r="M70" s="115"/>
    </row>
    <row r="71" spans="1:13" ht="27" customHeight="1">
      <c r="A71" s="87"/>
      <c r="B71" s="87">
        <v>3223</v>
      </c>
      <c r="C71" s="87" t="s">
        <v>41</v>
      </c>
      <c r="D71" s="171">
        <v>11001</v>
      </c>
      <c r="E71" s="88">
        <v>67396.1</v>
      </c>
      <c r="F71" s="82">
        <f t="shared" si="3"/>
        <v>8944.999668192979</v>
      </c>
      <c r="G71" s="82">
        <v>8945</v>
      </c>
      <c r="H71" s="115">
        <f t="shared" si="4"/>
        <v>-1945</v>
      </c>
      <c r="I71" s="116">
        <v>7000</v>
      </c>
      <c r="J71" s="82"/>
      <c r="K71" s="82"/>
      <c r="L71" s="82"/>
      <c r="M71" s="82"/>
    </row>
    <row r="72" spans="1:13" s="104" customFormat="1" ht="27" customHeight="1">
      <c r="A72" s="83"/>
      <c r="B72" s="83">
        <v>323</v>
      </c>
      <c r="C72" s="83" t="s">
        <v>15</v>
      </c>
      <c r="D72" s="173"/>
      <c r="E72" s="89">
        <v>0</v>
      </c>
      <c r="F72" s="115">
        <f t="shared" si="3"/>
        <v>0</v>
      </c>
      <c r="G72" s="115">
        <v>849.59</v>
      </c>
      <c r="H72" s="115">
        <f t="shared" si="4"/>
        <v>0</v>
      </c>
      <c r="I72" s="112">
        <v>849.59</v>
      </c>
      <c r="J72" s="115"/>
      <c r="K72" s="115"/>
      <c r="L72" s="115"/>
      <c r="M72" s="115"/>
    </row>
    <row r="73" spans="1:13" ht="27" customHeight="1">
      <c r="A73" s="87"/>
      <c r="B73" s="87">
        <v>3232</v>
      </c>
      <c r="C73" s="87" t="s">
        <v>22</v>
      </c>
      <c r="D73" s="171">
        <v>11001</v>
      </c>
      <c r="E73" s="88"/>
      <c r="F73" s="82"/>
      <c r="G73" s="82">
        <v>849.59</v>
      </c>
      <c r="H73" s="115">
        <f t="shared" si="4"/>
        <v>0</v>
      </c>
      <c r="I73" s="116">
        <v>849.59</v>
      </c>
      <c r="J73" s="82"/>
      <c r="K73" s="82"/>
      <c r="L73" s="82"/>
      <c r="M73" s="82"/>
    </row>
    <row r="74" spans="1:13" ht="27" customHeight="1">
      <c r="A74" s="87"/>
      <c r="B74" s="87">
        <v>3233</v>
      </c>
      <c r="C74" s="87" t="s">
        <v>42</v>
      </c>
      <c r="D74" s="171">
        <v>11001</v>
      </c>
      <c r="E74" s="88">
        <v>0</v>
      </c>
      <c r="F74" s="82">
        <v>0</v>
      </c>
      <c r="G74" s="82">
        <v>0</v>
      </c>
      <c r="H74" s="115">
        <f t="shared" si="4"/>
        <v>0</v>
      </c>
      <c r="I74" s="116">
        <v>0</v>
      </c>
      <c r="J74" s="82"/>
      <c r="K74" s="82"/>
      <c r="L74" s="82"/>
      <c r="M74" s="82"/>
    </row>
    <row r="75" spans="1:13" ht="27" customHeight="1">
      <c r="A75" s="87"/>
      <c r="B75" s="87">
        <v>3237</v>
      </c>
      <c r="C75" s="87" t="s">
        <v>18</v>
      </c>
      <c r="D75" s="171">
        <v>11001</v>
      </c>
      <c r="E75" s="88">
        <v>0</v>
      </c>
      <c r="F75" s="82">
        <f>E75/7.5345</f>
        <v>0</v>
      </c>
      <c r="G75" s="82">
        <v>0</v>
      </c>
      <c r="H75" s="115">
        <f t="shared" si="4"/>
        <v>0</v>
      </c>
      <c r="I75" s="116">
        <v>0</v>
      </c>
      <c r="J75" s="82"/>
      <c r="K75" s="82"/>
      <c r="L75" s="82"/>
      <c r="M75" s="82"/>
    </row>
    <row r="76" spans="1:13" s="104" customFormat="1" ht="27" customHeight="1">
      <c r="A76" s="84"/>
      <c r="B76" s="83">
        <v>329</v>
      </c>
      <c r="C76" s="83" t="s">
        <v>27</v>
      </c>
      <c r="D76" s="170"/>
      <c r="E76" s="85">
        <v>4302.2</v>
      </c>
      <c r="F76" s="115">
        <f>E76/7.5345</f>
        <v>571.0000663614042</v>
      </c>
      <c r="G76" s="115">
        <v>588.09</v>
      </c>
      <c r="H76" s="115">
        <f t="shared" si="4"/>
        <v>21.909999999999968</v>
      </c>
      <c r="I76" s="112">
        <v>610</v>
      </c>
      <c r="J76" s="115"/>
      <c r="K76" s="115"/>
      <c r="L76" s="115"/>
      <c r="M76" s="115"/>
    </row>
    <row r="77" spans="1:13" ht="27" customHeight="1">
      <c r="A77" s="87"/>
      <c r="B77" s="87">
        <v>3292</v>
      </c>
      <c r="C77" s="87" t="s">
        <v>238</v>
      </c>
      <c r="D77" s="171">
        <v>11001</v>
      </c>
      <c r="E77" s="88">
        <v>4302.2</v>
      </c>
      <c r="F77" s="82">
        <f>E77/7.5345</f>
        <v>571.0000663614042</v>
      </c>
      <c r="G77" s="82">
        <v>588.09</v>
      </c>
      <c r="H77" s="115">
        <f t="shared" si="4"/>
        <v>21.909999999999968</v>
      </c>
      <c r="I77" s="116">
        <v>610</v>
      </c>
      <c r="J77" s="82"/>
      <c r="K77" s="82"/>
      <c r="L77" s="82"/>
      <c r="M77" s="82"/>
    </row>
    <row r="78" spans="1:13" ht="27" customHeight="1">
      <c r="A78" s="87"/>
      <c r="B78" s="87">
        <v>3295</v>
      </c>
      <c r="C78" s="87" t="s">
        <v>52</v>
      </c>
      <c r="D78" s="171">
        <v>11001</v>
      </c>
      <c r="E78" s="88">
        <v>0</v>
      </c>
      <c r="F78" s="82">
        <v>0</v>
      </c>
      <c r="G78" s="82">
        <v>0</v>
      </c>
      <c r="H78" s="115">
        <f t="shared" si="4"/>
        <v>0</v>
      </c>
      <c r="I78" s="116">
        <v>0</v>
      </c>
      <c r="J78" s="82"/>
      <c r="K78" s="82"/>
      <c r="L78" s="82"/>
      <c r="M78" s="82"/>
    </row>
    <row r="79" spans="1:13" s="104" customFormat="1" ht="27" customHeight="1">
      <c r="A79" s="110">
        <v>2301</v>
      </c>
      <c r="B79" s="111" t="s">
        <v>2</v>
      </c>
      <c r="C79" s="110" t="s">
        <v>239</v>
      </c>
      <c r="D79" s="111"/>
      <c r="E79" s="112">
        <f>SUM(E80,E94,E126,E156,E178,E194,E205,E212,E227)</f>
        <v>310067.31000000006</v>
      </c>
      <c r="F79" s="112">
        <f aca="true" t="shared" si="5" ref="F79:F102">E79/7.5345</f>
        <v>41153.00418076847</v>
      </c>
      <c r="G79" s="112">
        <f>SUM(G94,G126,G156,G168,G178,G187,G194,G205,G212,G227)</f>
        <v>45571.85</v>
      </c>
      <c r="H79" s="112">
        <f t="shared" si="4"/>
        <v>6935.0899999999965</v>
      </c>
      <c r="I79" s="112">
        <f>SUM(I94,I126,I144,I156,I168,I178,I187,I194,I205,I212,I227)</f>
        <v>52506.939999999995</v>
      </c>
      <c r="J79" s="112">
        <f>SUM(J80,J94,J126,J156,J178,J194,J205,J212,J227)</f>
        <v>256798.39</v>
      </c>
      <c r="K79" s="112">
        <f>J79/7.5345</f>
        <v>34083.00351715442</v>
      </c>
      <c r="L79" s="112">
        <f>SUM(L94,L126,L156,L178,L194,L205,L227)</f>
        <v>256798.39</v>
      </c>
      <c r="M79" s="112">
        <f>L79/7.5345</f>
        <v>34083.00351715442</v>
      </c>
    </row>
    <row r="80" spans="1:13" s="104" customFormat="1" ht="27" customHeight="1">
      <c r="A80" s="83" t="s">
        <v>319</v>
      </c>
      <c r="B80" s="84" t="s">
        <v>3</v>
      </c>
      <c r="C80" s="83" t="s">
        <v>240</v>
      </c>
      <c r="D80" s="170"/>
      <c r="E80" s="85">
        <f>SUM(E81)</f>
        <v>50029.08</v>
      </c>
      <c r="F80" s="115">
        <f t="shared" si="5"/>
        <v>6640</v>
      </c>
      <c r="G80" s="115">
        <v>0</v>
      </c>
      <c r="H80" s="115">
        <f t="shared" si="4"/>
        <v>0</v>
      </c>
      <c r="I80" s="112">
        <v>0</v>
      </c>
      <c r="J80" s="115">
        <f>SUM(J81)</f>
        <v>0</v>
      </c>
      <c r="K80" s="115">
        <f>J80/7.5345</f>
        <v>0</v>
      </c>
      <c r="L80" s="115">
        <v>0</v>
      </c>
      <c r="M80" s="115">
        <f>L80/7.5345</f>
        <v>0</v>
      </c>
    </row>
    <row r="81" spans="1:13" s="104" customFormat="1" ht="27" customHeight="1">
      <c r="A81" s="83"/>
      <c r="B81" s="83">
        <v>3</v>
      </c>
      <c r="C81" s="83" t="s">
        <v>157</v>
      </c>
      <c r="D81" s="170"/>
      <c r="E81" s="85">
        <f>SUM(E82,E89)</f>
        <v>50029.08</v>
      </c>
      <c r="F81" s="115">
        <f t="shared" si="5"/>
        <v>6640</v>
      </c>
      <c r="G81" s="115">
        <v>0</v>
      </c>
      <c r="H81" s="115">
        <f t="shared" si="4"/>
        <v>0</v>
      </c>
      <c r="I81" s="112">
        <v>0</v>
      </c>
      <c r="J81" s="115">
        <f>SUM(J82,J89)</f>
        <v>0</v>
      </c>
      <c r="K81" s="115">
        <f>J81/7.5345</f>
        <v>0</v>
      </c>
      <c r="L81" s="115">
        <v>0</v>
      </c>
      <c r="M81" s="115">
        <f>L81/7.5345</f>
        <v>0</v>
      </c>
    </row>
    <row r="82" spans="1:13" s="104" customFormat="1" ht="27" customHeight="1">
      <c r="A82" s="84"/>
      <c r="B82" s="83">
        <v>31</v>
      </c>
      <c r="C82" s="83" t="s">
        <v>225</v>
      </c>
      <c r="D82" s="170"/>
      <c r="E82" s="85">
        <f>SUM(E83,E85,E87)</f>
        <v>48122.86</v>
      </c>
      <c r="F82" s="115">
        <f t="shared" si="5"/>
        <v>6387.001128143871</v>
      </c>
      <c r="G82" s="115">
        <v>0</v>
      </c>
      <c r="H82" s="115">
        <f t="shared" si="4"/>
        <v>0</v>
      </c>
      <c r="I82" s="112">
        <v>0</v>
      </c>
      <c r="J82" s="115">
        <v>0</v>
      </c>
      <c r="K82" s="115">
        <v>0</v>
      </c>
      <c r="L82" s="115">
        <v>0</v>
      </c>
      <c r="M82" s="115">
        <f>L82/7.5345</f>
        <v>0</v>
      </c>
    </row>
    <row r="83" spans="1:13" s="104" customFormat="1" ht="27" customHeight="1">
      <c r="A83" s="84"/>
      <c r="B83" s="83">
        <v>311</v>
      </c>
      <c r="C83" s="83" t="s">
        <v>226</v>
      </c>
      <c r="D83" s="170"/>
      <c r="E83" s="85">
        <v>40008.23</v>
      </c>
      <c r="F83" s="115">
        <f t="shared" si="5"/>
        <v>5310.004645298294</v>
      </c>
      <c r="G83" s="115">
        <v>0</v>
      </c>
      <c r="H83" s="115">
        <f t="shared" si="4"/>
        <v>0</v>
      </c>
      <c r="I83" s="112">
        <v>0</v>
      </c>
      <c r="J83" s="115"/>
      <c r="K83" s="115"/>
      <c r="L83" s="115"/>
      <c r="M83" s="115"/>
    </row>
    <row r="84" spans="1:13" ht="27" customHeight="1">
      <c r="A84" s="87"/>
      <c r="B84" s="87">
        <v>3111</v>
      </c>
      <c r="C84" s="87" t="s">
        <v>247</v>
      </c>
      <c r="D84" s="171">
        <v>51100</v>
      </c>
      <c r="E84" s="88">
        <v>40008.23</v>
      </c>
      <c r="F84" s="82">
        <f t="shared" si="5"/>
        <v>5310.004645298294</v>
      </c>
      <c r="G84" s="82">
        <v>0</v>
      </c>
      <c r="H84" s="115">
        <f t="shared" si="4"/>
        <v>0</v>
      </c>
      <c r="I84" s="116">
        <v>0</v>
      </c>
      <c r="J84" s="82"/>
      <c r="K84" s="82"/>
      <c r="L84" s="82"/>
      <c r="M84" s="82"/>
    </row>
    <row r="85" spans="1:13" s="104" customFormat="1" ht="27" customHeight="1">
      <c r="A85" s="84"/>
      <c r="B85" s="83">
        <v>312</v>
      </c>
      <c r="C85" s="83" t="s">
        <v>228</v>
      </c>
      <c r="D85" s="170"/>
      <c r="E85" s="89">
        <v>1506.9</v>
      </c>
      <c r="F85" s="115">
        <f t="shared" si="5"/>
        <v>200</v>
      </c>
      <c r="G85" s="115">
        <v>0</v>
      </c>
      <c r="H85" s="115">
        <f t="shared" si="4"/>
        <v>0</v>
      </c>
      <c r="I85" s="112">
        <v>0</v>
      </c>
      <c r="J85" s="115"/>
      <c r="K85" s="115"/>
      <c r="L85" s="115"/>
      <c r="M85" s="115"/>
    </row>
    <row r="86" spans="1:13" ht="27" customHeight="1">
      <c r="A86" s="87"/>
      <c r="B86" s="87">
        <v>3121</v>
      </c>
      <c r="C86" s="87" t="s">
        <v>228</v>
      </c>
      <c r="D86" s="171">
        <v>51100</v>
      </c>
      <c r="E86" s="88">
        <v>1506.9</v>
      </c>
      <c r="F86" s="82">
        <f t="shared" si="5"/>
        <v>200</v>
      </c>
      <c r="G86" s="82">
        <v>0</v>
      </c>
      <c r="H86" s="115">
        <f t="shared" si="4"/>
        <v>0</v>
      </c>
      <c r="I86" s="116">
        <v>0</v>
      </c>
      <c r="J86" s="82"/>
      <c r="K86" s="82"/>
      <c r="L86" s="82"/>
      <c r="M86" s="82"/>
    </row>
    <row r="87" spans="1:13" s="104" customFormat="1" ht="27" customHeight="1">
      <c r="A87" s="84"/>
      <c r="B87" s="83">
        <v>313</v>
      </c>
      <c r="C87" s="83" t="s">
        <v>229</v>
      </c>
      <c r="D87" s="170"/>
      <c r="E87" s="85">
        <v>6607.73</v>
      </c>
      <c r="F87" s="115">
        <f t="shared" si="5"/>
        <v>876.9964828455769</v>
      </c>
      <c r="G87" s="115">
        <v>0</v>
      </c>
      <c r="H87" s="115">
        <f t="shared" si="4"/>
        <v>0</v>
      </c>
      <c r="I87" s="112">
        <v>0</v>
      </c>
      <c r="J87" s="115"/>
      <c r="K87" s="115"/>
      <c r="L87" s="115"/>
      <c r="M87" s="115"/>
    </row>
    <row r="88" spans="1:13" ht="27" customHeight="1">
      <c r="A88" s="87"/>
      <c r="B88" s="87">
        <v>3132</v>
      </c>
      <c r="C88" s="87" t="s">
        <v>230</v>
      </c>
      <c r="D88" s="171">
        <v>51100</v>
      </c>
      <c r="E88" s="86">
        <v>6607.75</v>
      </c>
      <c r="F88" s="82">
        <f t="shared" si="5"/>
        <v>876.9991373017452</v>
      </c>
      <c r="G88" s="82">
        <v>0</v>
      </c>
      <c r="H88" s="115">
        <f t="shared" si="4"/>
        <v>0</v>
      </c>
      <c r="I88" s="116">
        <v>0</v>
      </c>
      <c r="J88" s="82"/>
      <c r="K88" s="82"/>
      <c r="L88" s="82"/>
      <c r="M88" s="82"/>
    </row>
    <row r="89" spans="1:13" s="104" customFormat="1" ht="27" customHeight="1">
      <c r="A89" s="84"/>
      <c r="B89" s="83">
        <v>32</v>
      </c>
      <c r="C89" s="83" t="s">
        <v>156</v>
      </c>
      <c r="D89" s="170"/>
      <c r="E89" s="89">
        <v>1906.22</v>
      </c>
      <c r="F89" s="115">
        <f t="shared" si="5"/>
        <v>252.99887185612846</v>
      </c>
      <c r="G89" s="115">
        <v>0</v>
      </c>
      <c r="H89" s="115">
        <f t="shared" si="4"/>
        <v>0</v>
      </c>
      <c r="I89" s="112">
        <v>0</v>
      </c>
      <c r="J89" s="115">
        <v>0</v>
      </c>
      <c r="K89" s="115">
        <f>J89/7.5345</f>
        <v>0</v>
      </c>
      <c r="L89" s="115">
        <v>0</v>
      </c>
      <c r="M89" s="115">
        <f>L89/7.5345</f>
        <v>0</v>
      </c>
    </row>
    <row r="90" spans="1:13" s="104" customFormat="1" ht="27" customHeight="1">
      <c r="A90" s="84"/>
      <c r="B90" s="83">
        <v>321</v>
      </c>
      <c r="C90" s="83" t="s">
        <v>6</v>
      </c>
      <c r="D90" s="170"/>
      <c r="E90" s="89">
        <v>1906.22</v>
      </c>
      <c r="F90" s="115">
        <f t="shared" si="5"/>
        <v>252.99887185612846</v>
      </c>
      <c r="G90" s="115">
        <v>0</v>
      </c>
      <c r="H90" s="115">
        <f t="shared" si="4"/>
        <v>0</v>
      </c>
      <c r="I90" s="112">
        <v>0</v>
      </c>
      <c r="J90" s="115"/>
      <c r="K90" s="115"/>
      <c r="L90" s="115"/>
      <c r="M90" s="115"/>
    </row>
    <row r="91" spans="1:13" ht="27" customHeight="1">
      <c r="A91" s="87"/>
      <c r="B91" s="87">
        <v>3212</v>
      </c>
      <c r="C91" s="87" t="s">
        <v>232</v>
      </c>
      <c r="D91" s="171">
        <v>51100</v>
      </c>
      <c r="E91" s="88">
        <v>1906.22</v>
      </c>
      <c r="F91" s="82">
        <f t="shared" si="5"/>
        <v>252.99887185612846</v>
      </c>
      <c r="G91" s="82">
        <v>0</v>
      </c>
      <c r="H91" s="115">
        <f t="shared" si="4"/>
        <v>0</v>
      </c>
      <c r="I91" s="116">
        <v>0</v>
      </c>
      <c r="J91" s="82"/>
      <c r="K91" s="82"/>
      <c r="L91" s="82"/>
      <c r="M91" s="82"/>
    </row>
    <row r="92" spans="1:13" s="104" customFormat="1" ht="27" customHeight="1">
      <c r="A92" s="84"/>
      <c r="B92" s="83">
        <v>323</v>
      </c>
      <c r="C92" s="83" t="s">
        <v>6</v>
      </c>
      <c r="D92" s="170"/>
      <c r="E92" s="89">
        <v>0</v>
      </c>
      <c r="F92" s="115">
        <f t="shared" si="5"/>
        <v>0</v>
      </c>
      <c r="G92" s="115">
        <v>0</v>
      </c>
      <c r="H92" s="115">
        <f t="shared" si="4"/>
        <v>0</v>
      </c>
      <c r="I92" s="112">
        <v>0</v>
      </c>
      <c r="J92" s="115"/>
      <c r="K92" s="115"/>
      <c r="L92" s="115"/>
      <c r="M92" s="115"/>
    </row>
    <row r="93" spans="1:13" ht="27" customHeight="1">
      <c r="A93" s="87"/>
      <c r="B93" s="87">
        <v>3237</v>
      </c>
      <c r="C93" s="87" t="s">
        <v>18</v>
      </c>
      <c r="D93" s="171">
        <v>11001</v>
      </c>
      <c r="E93" s="88">
        <v>0</v>
      </c>
      <c r="F93" s="82">
        <f t="shared" si="5"/>
        <v>0</v>
      </c>
      <c r="G93" s="82">
        <v>0</v>
      </c>
      <c r="H93" s="115">
        <f t="shared" si="4"/>
        <v>0</v>
      </c>
      <c r="I93" s="116">
        <v>0</v>
      </c>
      <c r="J93" s="82"/>
      <c r="K93" s="82"/>
      <c r="L93" s="82"/>
      <c r="M93" s="82"/>
    </row>
    <row r="94" spans="1:13" s="104" customFormat="1" ht="27" customHeight="1">
      <c r="A94" s="83" t="s">
        <v>320</v>
      </c>
      <c r="B94" s="84" t="s">
        <v>3</v>
      </c>
      <c r="C94" s="83" t="s">
        <v>241</v>
      </c>
      <c r="D94" s="170"/>
      <c r="E94" s="85">
        <f>SUM(E95,E122)</f>
        <v>29911.969999999998</v>
      </c>
      <c r="F94" s="115">
        <f t="shared" si="5"/>
        <v>3970.0006636140415</v>
      </c>
      <c r="G94" s="115">
        <f>SUM(G95,G122)</f>
        <v>1050</v>
      </c>
      <c r="H94" s="115">
        <f t="shared" si="4"/>
        <v>150</v>
      </c>
      <c r="I94" s="112">
        <f>SUM(I95,I122)</f>
        <v>1200</v>
      </c>
      <c r="J94" s="115">
        <f>SUM(J95,J122)</f>
        <v>29911.97</v>
      </c>
      <c r="K94" s="115">
        <f>J94/7.5345</f>
        <v>3970.000663614042</v>
      </c>
      <c r="L94" s="115">
        <v>29911.97</v>
      </c>
      <c r="M94" s="115">
        <f>L94/7.5345</f>
        <v>3970.000663614042</v>
      </c>
    </row>
    <row r="95" spans="1:13" s="104" customFormat="1" ht="27" customHeight="1">
      <c r="A95" s="84"/>
      <c r="B95" s="83">
        <v>3</v>
      </c>
      <c r="C95" s="83" t="s">
        <v>157</v>
      </c>
      <c r="D95" s="170"/>
      <c r="E95" s="85">
        <f>SUM(E96,E119)</f>
        <v>29806.479999999996</v>
      </c>
      <c r="F95" s="115">
        <f t="shared" si="5"/>
        <v>3955.9997345543825</v>
      </c>
      <c r="G95" s="115">
        <f>SUM(G96,G119)</f>
        <v>1036</v>
      </c>
      <c r="H95" s="115">
        <f t="shared" si="4"/>
        <v>154</v>
      </c>
      <c r="I95" s="112">
        <f>SUM(I96,I119)</f>
        <v>1190</v>
      </c>
      <c r="J95" s="115">
        <v>29806.48</v>
      </c>
      <c r="K95" s="115">
        <f>J95/7.5345</f>
        <v>3955.999734554383</v>
      </c>
      <c r="L95" s="115">
        <v>29806.48</v>
      </c>
      <c r="M95" s="115">
        <f>L95/7.5345</f>
        <v>3955.999734554383</v>
      </c>
    </row>
    <row r="96" spans="1:13" s="104" customFormat="1" ht="27" customHeight="1">
      <c r="A96" s="84"/>
      <c r="B96" s="83">
        <v>32</v>
      </c>
      <c r="C96" s="83" t="s">
        <v>156</v>
      </c>
      <c r="D96" s="170"/>
      <c r="E96" s="85">
        <f>SUM(E97,E101,E108,E116)</f>
        <v>29753.729999999996</v>
      </c>
      <c r="F96" s="115">
        <f t="shared" si="5"/>
        <v>3948.998606410511</v>
      </c>
      <c r="G96" s="115">
        <f>SUM(G97,G101,G108,G116)</f>
        <v>1029</v>
      </c>
      <c r="H96" s="115">
        <f t="shared" si="4"/>
        <v>111</v>
      </c>
      <c r="I96" s="112">
        <f>SUM(I97,I101,I108,I116)</f>
        <v>1140</v>
      </c>
      <c r="J96" s="115">
        <v>29753.73</v>
      </c>
      <c r="K96" s="115">
        <f>J96/7.5345</f>
        <v>3948.9986064105115</v>
      </c>
      <c r="L96" s="115">
        <v>29753.73</v>
      </c>
      <c r="M96" s="115">
        <f>L96/7.5345</f>
        <v>3948.9986064105115</v>
      </c>
    </row>
    <row r="97" spans="1:13" s="104" customFormat="1" ht="27" customHeight="1">
      <c r="A97" s="84"/>
      <c r="B97" s="83">
        <v>321</v>
      </c>
      <c r="C97" s="83" t="s">
        <v>6</v>
      </c>
      <c r="D97" s="170"/>
      <c r="E97" s="85">
        <f>SUM(E98:E100)</f>
        <v>263.7</v>
      </c>
      <c r="F97" s="115">
        <f t="shared" si="5"/>
        <v>34.99900457893688</v>
      </c>
      <c r="G97" s="115">
        <f>SUM(G98:G100)</f>
        <v>35</v>
      </c>
      <c r="H97" s="115">
        <f t="shared" si="4"/>
        <v>-25</v>
      </c>
      <c r="I97" s="112">
        <v>10</v>
      </c>
      <c r="J97" s="115"/>
      <c r="K97" s="115"/>
      <c r="L97" s="115"/>
      <c r="M97" s="115"/>
    </row>
    <row r="98" spans="1:13" ht="27" customHeight="1">
      <c r="A98" s="105"/>
      <c r="B98" s="87">
        <v>3211</v>
      </c>
      <c r="C98" s="87" t="s">
        <v>9</v>
      </c>
      <c r="D98" s="171">
        <v>47300</v>
      </c>
      <c r="E98" s="86">
        <v>105.46</v>
      </c>
      <c r="F98" s="82">
        <f t="shared" si="5"/>
        <v>13.996947375406462</v>
      </c>
      <c r="G98" s="82">
        <v>14</v>
      </c>
      <c r="H98" s="115">
        <f t="shared" si="4"/>
        <v>-4</v>
      </c>
      <c r="I98" s="116">
        <v>10</v>
      </c>
      <c r="J98" s="82"/>
      <c r="K98" s="82"/>
      <c r="L98" s="82"/>
      <c r="M98" s="82"/>
    </row>
    <row r="99" spans="1:13" ht="27" customHeight="1">
      <c r="A99" s="105"/>
      <c r="B99" s="87">
        <v>3213</v>
      </c>
      <c r="C99" s="87" t="s">
        <v>33</v>
      </c>
      <c r="D99" s="171">
        <v>47300</v>
      </c>
      <c r="E99" s="86">
        <v>105.49</v>
      </c>
      <c r="F99" s="82">
        <f t="shared" si="5"/>
        <v>14.000929059658901</v>
      </c>
      <c r="G99" s="82">
        <v>14</v>
      </c>
      <c r="H99" s="115">
        <f t="shared" si="4"/>
        <v>-14</v>
      </c>
      <c r="I99" s="116">
        <v>0</v>
      </c>
      <c r="J99" s="82"/>
      <c r="K99" s="82"/>
      <c r="L99" s="82"/>
      <c r="M99" s="82"/>
    </row>
    <row r="100" spans="1:13" ht="27" customHeight="1">
      <c r="A100" s="105"/>
      <c r="B100" s="87">
        <v>3214</v>
      </c>
      <c r="C100" s="87" t="s">
        <v>272</v>
      </c>
      <c r="D100" s="171">
        <v>47300</v>
      </c>
      <c r="E100" s="86">
        <v>52.75</v>
      </c>
      <c r="F100" s="82">
        <f t="shared" si="5"/>
        <v>7.001128143871524</v>
      </c>
      <c r="G100" s="82">
        <v>7</v>
      </c>
      <c r="H100" s="115">
        <f t="shared" si="4"/>
        <v>-7</v>
      </c>
      <c r="I100" s="116">
        <v>0</v>
      </c>
      <c r="J100" s="82"/>
      <c r="K100" s="82"/>
      <c r="L100" s="82"/>
      <c r="M100" s="82"/>
    </row>
    <row r="101" spans="1:13" s="104" customFormat="1" ht="27" customHeight="1">
      <c r="A101" s="84"/>
      <c r="B101" s="83" t="s">
        <v>34</v>
      </c>
      <c r="C101" s="83" t="s">
        <v>35</v>
      </c>
      <c r="D101" s="170"/>
      <c r="E101" s="89">
        <f>SUM(E102:E107)</f>
        <v>28781.809999999998</v>
      </c>
      <c r="F101" s="115">
        <f t="shared" si="5"/>
        <v>3820.002654456168</v>
      </c>
      <c r="G101" s="115">
        <f>SUM(G102:G107)</f>
        <v>900</v>
      </c>
      <c r="H101" s="115">
        <f t="shared" si="4"/>
        <v>-280</v>
      </c>
      <c r="I101" s="112">
        <f>SUM(I102:I107)</f>
        <v>620</v>
      </c>
      <c r="J101" s="115"/>
      <c r="K101" s="115"/>
      <c r="L101" s="115"/>
      <c r="M101" s="115"/>
    </row>
    <row r="102" spans="1:13" ht="27" customHeight="1">
      <c r="A102" s="87"/>
      <c r="B102" s="87" t="s">
        <v>43</v>
      </c>
      <c r="C102" s="87" t="s">
        <v>44</v>
      </c>
      <c r="D102" s="171">
        <v>47300</v>
      </c>
      <c r="E102" s="88">
        <v>52.74</v>
      </c>
      <c r="F102" s="82">
        <f t="shared" si="5"/>
        <v>6.999800915787378</v>
      </c>
      <c r="G102" s="82">
        <v>7</v>
      </c>
      <c r="H102" s="115">
        <f t="shared" si="4"/>
        <v>193</v>
      </c>
      <c r="I102" s="116">
        <v>200</v>
      </c>
      <c r="J102" s="82"/>
      <c r="K102" s="82"/>
      <c r="L102" s="82"/>
      <c r="M102" s="82"/>
    </row>
    <row r="103" spans="1:13" ht="27" customHeight="1">
      <c r="A103" s="87"/>
      <c r="B103" s="87">
        <v>3222</v>
      </c>
      <c r="C103" s="87" t="s">
        <v>55</v>
      </c>
      <c r="D103" s="171">
        <v>32300</v>
      </c>
      <c r="E103" s="88">
        <v>0</v>
      </c>
      <c r="F103" s="82">
        <v>0</v>
      </c>
      <c r="G103" s="82">
        <v>0</v>
      </c>
      <c r="H103" s="115">
        <f t="shared" si="4"/>
        <v>0</v>
      </c>
      <c r="I103" s="116">
        <v>0</v>
      </c>
      <c r="J103" s="82"/>
      <c r="K103" s="82"/>
      <c r="L103" s="82"/>
      <c r="M103" s="82"/>
    </row>
    <row r="104" spans="1:13" ht="27" customHeight="1">
      <c r="A104" s="87"/>
      <c r="B104" s="87">
        <v>3222</v>
      </c>
      <c r="C104" s="87" t="s">
        <v>55</v>
      </c>
      <c r="D104" s="171">
        <v>47300</v>
      </c>
      <c r="E104" s="88">
        <v>25994.03</v>
      </c>
      <c r="F104" s="82">
        <f aca="true" t="shared" si="6" ref="F104:F129">E104/7.5345</f>
        <v>3450.0006636140415</v>
      </c>
      <c r="G104" s="82">
        <v>836</v>
      </c>
      <c r="H104" s="115">
        <f t="shared" si="4"/>
        <v>-486</v>
      </c>
      <c r="I104" s="116">
        <v>350</v>
      </c>
      <c r="J104" s="82"/>
      <c r="K104" s="82"/>
      <c r="L104" s="82"/>
      <c r="M104" s="82"/>
    </row>
    <row r="105" spans="1:13" ht="27" customHeight="1">
      <c r="A105" s="87"/>
      <c r="B105" s="87">
        <v>3222</v>
      </c>
      <c r="C105" s="87" t="s">
        <v>55</v>
      </c>
      <c r="D105" s="171">
        <v>55254</v>
      </c>
      <c r="E105" s="88">
        <v>2185.01</v>
      </c>
      <c r="F105" s="82">
        <f t="shared" si="6"/>
        <v>290.0006636140421</v>
      </c>
      <c r="G105" s="82">
        <v>50</v>
      </c>
      <c r="H105" s="115">
        <f t="shared" si="4"/>
        <v>0</v>
      </c>
      <c r="I105" s="116">
        <v>50</v>
      </c>
      <c r="J105" s="82"/>
      <c r="K105" s="82"/>
      <c r="L105" s="82"/>
      <c r="M105" s="82"/>
    </row>
    <row r="106" spans="1:13" ht="27" customHeight="1">
      <c r="A106" s="87"/>
      <c r="B106" s="87">
        <v>3222</v>
      </c>
      <c r="C106" s="87" t="s">
        <v>55</v>
      </c>
      <c r="D106" s="171">
        <v>55263</v>
      </c>
      <c r="E106" s="88">
        <v>497.28</v>
      </c>
      <c r="F106" s="82">
        <f t="shared" si="6"/>
        <v>66.00039816842524</v>
      </c>
      <c r="G106" s="82">
        <v>0</v>
      </c>
      <c r="H106" s="115">
        <f t="shared" si="4"/>
        <v>0</v>
      </c>
      <c r="I106" s="116">
        <v>0</v>
      </c>
      <c r="J106" s="82"/>
      <c r="K106" s="82"/>
      <c r="L106" s="82"/>
      <c r="M106" s="82"/>
    </row>
    <row r="107" spans="1:13" ht="27" customHeight="1">
      <c r="A107" s="87"/>
      <c r="B107" s="87">
        <v>3223</v>
      </c>
      <c r="C107" s="87" t="s">
        <v>41</v>
      </c>
      <c r="D107" s="171">
        <v>47300</v>
      </c>
      <c r="E107" s="88">
        <v>52.75</v>
      </c>
      <c r="F107" s="82">
        <f t="shared" si="6"/>
        <v>7.001128143871524</v>
      </c>
      <c r="G107" s="82">
        <v>7</v>
      </c>
      <c r="H107" s="115">
        <f t="shared" si="4"/>
        <v>13</v>
      </c>
      <c r="I107" s="116">
        <v>20</v>
      </c>
      <c r="J107" s="82"/>
      <c r="K107" s="82"/>
      <c r="L107" s="82"/>
      <c r="M107" s="82"/>
    </row>
    <row r="108" spans="1:13" s="104" customFormat="1" ht="27" customHeight="1">
      <c r="A108" s="84"/>
      <c r="B108" s="83" t="s">
        <v>14</v>
      </c>
      <c r="C108" s="83" t="s">
        <v>15</v>
      </c>
      <c r="D108" s="170"/>
      <c r="E108" s="89">
        <f>SUM(E109:E115)</f>
        <v>452.03000000000003</v>
      </c>
      <c r="F108" s="115">
        <f t="shared" si="6"/>
        <v>59.99469108766341</v>
      </c>
      <c r="G108" s="115">
        <f>SUM(G109:G115)</f>
        <v>60</v>
      </c>
      <c r="H108" s="115">
        <f t="shared" si="4"/>
        <v>430</v>
      </c>
      <c r="I108" s="112">
        <f>SUM(I109:I115)</f>
        <v>490</v>
      </c>
      <c r="J108" s="115"/>
      <c r="K108" s="115"/>
      <c r="L108" s="115"/>
      <c r="M108" s="115"/>
    </row>
    <row r="109" spans="1:13" ht="27" customHeight="1">
      <c r="A109" s="105"/>
      <c r="B109" s="87">
        <v>3231</v>
      </c>
      <c r="C109" s="87" t="s">
        <v>50</v>
      </c>
      <c r="D109" s="171">
        <v>47300</v>
      </c>
      <c r="E109" s="88">
        <v>45.21</v>
      </c>
      <c r="F109" s="82">
        <f t="shared" si="6"/>
        <v>6.000398168425244</v>
      </c>
      <c r="G109" s="82">
        <v>6</v>
      </c>
      <c r="H109" s="115">
        <f t="shared" si="4"/>
        <v>94</v>
      </c>
      <c r="I109" s="116">
        <v>100</v>
      </c>
      <c r="J109" s="82"/>
      <c r="K109" s="82"/>
      <c r="L109" s="82"/>
      <c r="M109" s="82"/>
    </row>
    <row r="110" spans="1:13" ht="27" customHeight="1">
      <c r="A110" s="87"/>
      <c r="B110" s="87" t="s">
        <v>21</v>
      </c>
      <c r="C110" s="87" t="s">
        <v>22</v>
      </c>
      <c r="D110" s="171">
        <v>47300</v>
      </c>
      <c r="E110" s="88">
        <v>45.21</v>
      </c>
      <c r="F110" s="82">
        <f t="shared" si="6"/>
        <v>6.000398168425244</v>
      </c>
      <c r="G110" s="82">
        <v>6</v>
      </c>
      <c r="H110" s="115">
        <f t="shared" si="4"/>
        <v>-6</v>
      </c>
      <c r="I110" s="116">
        <v>0</v>
      </c>
      <c r="J110" s="82"/>
      <c r="K110" s="82"/>
      <c r="L110" s="82"/>
      <c r="M110" s="82"/>
    </row>
    <row r="111" spans="1:13" ht="27" customHeight="1">
      <c r="A111" s="87"/>
      <c r="B111" s="87">
        <v>3233</v>
      </c>
      <c r="C111" s="87" t="s">
        <v>42</v>
      </c>
      <c r="D111" s="171">
        <v>47300</v>
      </c>
      <c r="E111" s="88">
        <v>52.75</v>
      </c>
      <c r="F111" s="82">
        <f t="shared" si="6"/>
        <v>7.001128143871524</v>
      </c>
      <c r="G111" s="82">
        <v>7</v>
      </c>
      <c r="H111" s="115">
        <f t="shared" si="4"/>
        <v>-7</v>
      </c>
      <c r="I111" s="116">
        <v>0</v>
      </c>
      <c r="J111" s="82"/>
      <c r="K111" s="82"/>
      <c r="L111" s="82"/>
      <c r="M111" s="82"/>
    </row>
    <row r="112" spans="1:13" ht="27" customHeight="1">
      <c r="A112" s="87"/>
      <c r="B112" s="87">
        <v>3234</v>
      </c>
      <c r="C112" s="87" t="s">
        <v>51</v>
      </c>
      <c r="D112" s="171">
        <v>47300</v>
      </c>
      <c r="E112" s="88">
        <v>52.75</v>
      </c>
      <c r="F112" s="82">
        <f t="shared" si="6"/>
        <v>7.001128143871524</v>
      </c>
      <c r="G112" s="82">
        <v>7</v>
      </c>
      <c r="H112" s="115">
        <f t="shared" si="4"/>
        <v>183</v>
      </c>
      <c r="I112" s="116">
        <v>190</v>
      </c>
      <c r="J112" s="82"/>
      <c r="K112" s="82"/>
      <c r="L112" s="82"/>
      <c r="M112" s="82"/>
    </row>
    <row r="113" spans="1:13" ht="27" customHeight="1">
      <c r="A113" s="87"/>
      <c r="B113" s="87" t="s">
        <v>39</v>
      </c>
      <c r="C113" s="87" t="s">
        <v>56</v>
      </c>
      <c r="D113" s="171">
        <v>47300</v>
      </c>
      <c r="E113" s="88">
        <v>52.75</v>
      </c>
      <c r="F113" s="82">
        <f t="shared" si="6"/>
        <v>7.001128143871524</v>
      </c>
      <c r="G113" s="82">
        <v>7</v>
      </c>
      <c r="H113" s="115">
        <f t="shared" si="4"/>
        <v>93</v>
      </c>
      <c r="I113" s="116">
        <v>100</v>
      </c>
      <c r="J113" s="82"/>
      <c r="K113" s="82"/>
      <c r="L113" s="82"/>
      <c r="M113" s="82"/>
    </row>
    <row r="114" spans="1:13" ht="27" customHeight="1">
      <c r="A114" s="87"/>
      <c r="B114" s="87">
        <v>3237</v>
      </c>
      <c r="C114" s="87" t="s">
        <v>18</v>
      </c>
      <c r="D114" s="171">
        <v>47300</v>
      </c>
      <c r="E114" s="88">
        <v>97.87</v>
      </c>
      <c r="F114" s="82">
        <f t="shared" si="6"/>
        <v>12.989581259539452</v>
      </c>
      <c r="G114" s="82">
        <v>13</v>
      </c>
      <c r="H114" s="115">
        <f t="shared" si="4"/>
        <v>-13</v>
      </c>
      <c r="I114" s="116">
        <v>0</v>
      </c>
      <c r="J114" s="82"/>
      <c r="K114" s="82"/>
      <c r="L114" s="82"/>
      <c r="M114" s="82"/>
    </row>
    <row r="115" spans="1:13" ht="27" customHeight="1">
      <c r="A115" s="87"/>
      <c r="B115" s="87">
        <v>3238</v>
      </c>
      <c r="C115" s="87" t="s">
        <v>26</v>
      </c>
      <c r="D115" s="171">
        <v>47300</v>
      </c>
      <c r="E115" s="88">
        <v>105.49</v>
      </c>
      <c r="F115" s="82">
        <f t="shared" si="6"/>
        <v>14.000929059658901</v>
      </c>
      <c r="G115" s="82">
        <v>14</v>
      </c>
      <c r="H115" s="115">
        <f t="shared" si="4"/>
        <v>86</v>
      </c>
      <c r="I115" s="116">
        <v>100</v>
      </c>
      <c r="J115" s="82"/>
      <c r="K115" s="82"/>
      <c r="L115" s="82"/>
      <c r="M115" s="82"/>
    </row>
    <row r="116" spans="1:13" s="104" customFormat="1" ht="27" customHeight="1">
      <c r="A116" s="84"/>
      <c r="B116" s="83" t="s">
        <v>10</v>
      </c>
      <c r="C116" s="83" t="s">
        <v>11</v>
      </c>
      <c r="D116" s="170"/>
      <c r="E116" s="89">
        <f>SUM(E117:E118)</f>
        <v>256.19</v>
      </c>
      <c r="F116" s="115">
        <f t="shared" si="6"/>
        <v>34.002256287743045</v>
      </c>
      <c r="G116" s="115">
        <f>SUM(G117:G118)</f>
        <v>34</v>
      </c>
      <c r="H116" s="115">
        <f t="shared" si="4"/>
        <v>-14</v>
      </c>
      <c r="I116" s="112">
        <v>20</v>
      </c>
      <c r="J116" s="115"/>
      <c r="K116" s="115"/>
      <c r="L116" s="115"/>
      <c r="M116" s="115"/>
    </row>
    <row r="117" spans="1:13" ht="27" customHeight="1">
      <c r="A117" s="105"/>
      <c r="B117" s="87">
        <v>3293</v>
      </c>
      <c r="C117" s="87" t="s">
        <v>221</v>
      </c>
      <c r="D117" s="171">
        <v>47300</v>
      </c>
      <c r="E117" s="88">
        <v>52.75</v>
      </c>
      <c r="F117" s="82">
        <f t="shared" si="6"/>
        <v>7.001128143871524</v>
      </c>
      <c r="G117" s="82">
        <v>7</v>
      </c>
      <c r="H117" s="115">
        <f t="shared" si="4"/>
        <v>-7</v>
      </c>
      <c r="I117" s="116">
        <v>0</v>
      </c>
      <c r="J117" s="82"/>
      <c r="K117" s="82"/>
      <c r="L117" s="82"/>
      <c r="M117" s="82"/>
    </row>
    <row r="118" spans="1:13" ht="27" customHeight="1">
      <c r="A118" s="87"/>
      <c r="B118" s="87" t="s">
        <v>16</v>
      </c>
      <c r="C118" s="87" t="s">
        <v>27</v>
      </c>
      <c r="D118" s="171">
        <v>47300</v>
      </c>
      <c r="E118" s="88">
        <v>203.44</v>
      </c>
      <c r="F118" s="82">
        <f t="shared" si="6"/>
        <v>27.001128143871522</v>
      </c>
      <c r="G118" s="82">
        <v>27</v>
      </c>
      <c r="H118" s="115">
        <f t="shared" si="4"/>
        <v>-7</v>
      </c>
      <c r="I118" s="116">
        <v>20</v>
      </c>
      <c r="J118" s="82"/>
      <c r="K118" s="82"/>
      <c r="L118" s="82"/>
      <c r="M118" s="82"/>
    </row>
    <row r="119" spans="1:13" s="104" customFormat="1" ht="27" customHeight="1">
      <c r="A119" s="83"/>
      <c r="B119" s="83">
        <v>34</v>
      </c>
      <c r="C119" s="83" t="s">
        <v>158</v>
      </c>
      <c r="D119" s="173"/>
      <c r="E119" s="89">
        <v>52.75</v>
      </c>
      <c r="F119" s="115">
        <f t="shared" si="6"/>
        <v>7.001128143871524</v>
      </c>
      <c r="G119" s="115">
        <v>7</v>
      </c>
      <c r="H119" s="115">
        <f t="shared" si="4"/>
        <v>43</v>
      </c>
      <c r="I119" s="112">
        <v>50</v>
      </c>
      <c r="J119" s="115">
        <v>52.75</v>
      </c>
      <c r="K119" s="115">
        <f>J119/7.5345</f>
        <v>7.001128143871524</v>
      </c>
      <c r="L119" s="115">
        <v>52.75</v>
      </c>
      <c r="M119" s="115">
        <f>L119/7.5345</f>
        <v>7.001128143871524</v>
      </c>
    </row>
    <row r="120" spans="1:13" s="104" customFormat="1" ht="27" customHeight="1">
      <c r="A120" s="83"/>
      <c r="B120" s="83">
        <v>343</v>
      </c>
      <c r="C120" s="83" t="s">
        <v>29</v>
      </c>
      <c r="D120" s="173"/>
      <c r="E120" s="89">
        <v>52.75</v>
      </c>
      <c r="F120" s="115">
        <f t="shared" si="6"/>
        <v>7.001128143871524</v>
      </c>
      <c r="G120" s="115">
        <v>7</v>
      </c>
      <c r="H120" s="115">
        <f t="shared" si="4"/>
        <v>43</v>
      </c>
      <c r="I120" s="112">
        <v>50</v>
      </c>
      <c r="J120" s="115"/>
      <c r="K120" s="115"/>
      <c r="L120" s="115"/>
      <c r="M120" s="115"/>
    </row>
    <row r="121" spans="1:13" ht="27" customHeight="1">
      <c r="A121" s="87"/>
      <c r="B121" s="87">
        <v>3431</v>
      </c>
      <c r="C121" s="87" t="s">
        <v>31</v>
      </c>
      <c r="D121" s="171">
        <v>47300</v>
      </c>
      <c r="E121" s="88">
        <v>52.75</v>
      </c>
      <c r="F121" s="82">
        <f t="shared" si="6"/>
        <v>7.001128143871524</v>
      </c>
      <c r="G121" s="82">
        <v>7</v>
      </c>
      <c r="H121" s="115">
        <f t="shared" si="4"/>
        <v>43</v>
      </c>
      <c r="I121" s="116">
        <v>50</v>
      </c>
      <c r="J121" s="82"/>
      <c r="K121" s="82"/>
      <c r="L121" s="82"/>
      <c r="M121" s="82"/>
    </row>
    <row r="122" spans="1:13" s="104" customFormat="1" ht="27" customHeight="1">
      <c r="A122" s="83"/>
      <c r="B122" s="83">
        <v>4</v>
      </c>
      <c r="C122" s="83" t="s">
        <v>161</v>
      </c>
      <c r="D122" s="173"/>
      <c r="E122" s="89">
        <v>105.49</v>
      </c>
      <c r="F122" s="115">
        <f t="shared" si="6"/>
        <v>14.000929059658901</v>
      </c>
      <c r="G122" s="115">
        <v>14</v>
      </c>
      <c r="H122" s="115">
        <f t="shared" si="4"/>
        <v>-4</v>
      </c>
      <c r="I122" s="112">
        <v>10</v>
      </c>
      <c r="J122" s="115">
        <v>105.49</v>
      </c>
      <c r="K122" s="115">
        <f>J122/7.5345</f>
        <v>14.000929059658901</v>
      </c>
      <c r="L122" s="115">
        <v>105.49</v>
      </c>
      <c r="M122" s="115">
        <f>L122/7.5345</f>
        <v>14.000929059658901</v>
      </c>
    </row>
    <row r="123" spans="1:13" s="104" customFormat="1" ht="27" customHeight="1">
      <c r="A123" s="83"/>
      <c r="B123" s="83">
        <v>42</v>
      </c>
      <c r="C123" s="83" t="s">
        <v>273</v>
      </c>
      <c r="D123" s="173"/>
      <c r="E123" s="89">
        <v>105.49</v>
      </c>
      <c r="F123" s="115">
        <f t="shared" si="6"/>
        <v>14.000929059658901</v>
      </c>
      <c r="G123" s="115">
        <v>14</v>
      </c>
      <c r="H123" s="115">
        <f t="shared" si="4"/>
        <v>-4</v>
      </c>
      <c r="I123" s="112">
        <v>10</v>
      </c>
      <c r="J123" s="115">
        <v>105.49</v>
      </c>
      <c r="K123" s="115">
        <f>J123/7.5345</f>
        <v>14.000929059658901</v>
      </c>
      <c r="L123" s="115">
        <v>105.49</v>
      </c>
      <c r="M123" s="115">
        <f>L123/7.5345</f>
        <v>14.000929059658901</v>
      </c>
    </row>
    <row r="124" spans="1:13" s="104" customFormat="1" ht="27" customHeight="1">
      <c r="A124" s="83"/>
      <c r="B124" s="83">
        <v>424</v>
      </c>
      <c r="C124" s="83" t="s">
        <v>58</v>
      </c>
      <c r="D124" s="173"/>
      <c r="E124" s="89">
        <v>105.49</v>
      </c>
      <c r="F124" s="115">
        <f t="shared" si="6"/>
        <v>14.000929059658901</v>
      </c>
      <c r="G124" s="115">
        <v>14</v>
      </c>
      <c r="H124" s="115">
        <f t="shared" si="4"/>
        <v>-4</v>
      </c>
      <c r="I124" s="112">
        <v>10</v>
      </c>
      <c r="J124" s="115"/>
      <c r="K124" s="115"/>
      <c r="L124" s="115"/>
      <c r="M124" s="115"/>
    </row>
    <row r="125" spans="1:13" ht="27" customHeight="1">
      <c r="A125" s="87"/>
      <c r="B125" s="87">
        <v>4241</v>
      </c>
      <c r="C125" s="87" t="s">
        <v>60</v>
      </c>
      <c r="D125" s="171"/>
      <c r="E125" s="88">
        <v>105.49</v>
      </c>
      <c r="F125" s="82">
        <f t="shared" si="6"/>
        <v>14.000929059658901</v>
      </c>
      <c r="G125" s="82">
        <v>14</v>
      </c>
      <c r="H125" s="115">
        <f aca="true" t="shared" si="7" ref="H125:H198">SUM(I125-G125)</f>
        <v>-4</v>
      </c>
      <c r="I125" s="116">
        <v>10</v>
      </c>
      <c r="J125" s="82"/>
      <c r="K125" s="82"/>
      <c r="L125" s="82"/>
      <c r="M125" s="82"/>
    </row>
    <row r="126" spans="1:13" s="104" customFormat="1" ht="27" customHeight="1">
      <c r="A126" s="83" t="s">
        <v>242</v>
      </c>
      <c r="B126" s="84" t="s">
        <v>3</v>
      </c>
      <c r="C126" s="83" t="s">
        <v>243</v>
      </c>
      <c r="D126" s="170"/>
      <c r="E126" s="89">
        <f>SUM(E127)</f>
        <v>55152.54</v>
      </c>
      <c r="F126" s="115">
        <f t="shared" si="6"/>
        <v>7320</v>
      </c>
      <c r="G126" s="115">
        <f>SUM(G127)</f>
        <v>8068</v>
      </c>
      <c r="H126" s="115">
        <f t="shared" si="7"/>
        <v>382</v>
      </c>
      <c r="I126" s="112">
        <v>8450</v>
      </c>
      <c r="J126" s="115">
        <f>SUM(J127)</f>
        <v>55152.54</v>
      </c>
      <c r="K126" s="115">
        <f>J126/7.5345</f>
        <v>7320</v>
      </c>
      <c r="L126" s="115">
        <v>55152.54</v>
      </c>
      <c r="M126" s="115">
        <f>L126/7.5345</f>
        <v>7320</v>
      </c>
    </row>
    <row r="127" spans="1:13" s="104" customFormat="1" ht="27" customHeight="1">
      <c r="A127" s="84"/>
      <c r="B127" s="83">
        <v>3</v>
      </c>
      <c r="C127" s="83" t="s">
        <v>157</v>
      </c>
      <c r="D127" s="170"/>
      <c r="E127" s="89">
        <f>SUM(E128,E138)</f>
        <v>55152.54</v>
      </c>
      <c r="F127" s="115">
        <f t="shared" si="6"/>
        <v>7320</v>
      </c>
      <c r="G127" s="115">
        <f>SUM(G128,G138)</f>
        <v>8068</v>
      </c>
      <c r="H127" s="115">
        <f t="shared" si="7"/>
        <v>382</v>
      </c>
      <c r="I127" s="112">
        <f>SUM(I128,I138)</f>
        <v>8450</v>
      </c>
      <c r="J127" s="115">
        <f>SUM(J128,J138)</f>
        <v>55152.54</v>
      </c>
      <c r="K127" s="115">
        <f>J127/7.5345</f>
        <v>7320</v>
      </c>
      <c r="L127" s="115">
        <v>55152.54</v>
      </c>
      <c r="M127" s="115">
        <f>L127/7.5345</f>
        <v>7320</v>
      </c>
    </row>
    <row r="128" spans="1:13" s="104" customFormat="1" ht="27" customHeight="1">
      <c r="A128" s="84"/>
      <c r="B128" s="83">
        <v>31</v>
      </c>
      <c r="C128" s="83" t="s">
        <v>225</v>
      </c>
      <c r="D128" s="170"/>
      <c r="E128" s="89">
        <f>SUM(E129,E132,E135)</f>
        <v>51626.4</v>
      </c>
      <c r="F128" s="115">
        <f t="shared" si="6"/>
        <v>6852.000796336851</v>
      </c>
      <c r="G128" s="115">
        <f>SUM(G129,G132,G135)</f>
        <v>7600</v>
      </c>
      <c r="H128" s="115">
        <f t="shared" si="7"/>
        <v>640</v>
      </c>
      <c r="I128" s="112">
        <f>SUM(I129,I132,I135)</f>
        <v>8240</v>
      </c>
      <c r="J128" s="115">
        <v>51626.4</v>
      </c>
      <c r="K128" s="115">
        <f>J128/7.5345</f>
        <v>6852.000796336851</v>
      </c>
      <c r="L128" s="115">
        <v>51626.4</v>
      </c>
      <c r="M128" s="115">
        <f>L128/7.5345</f>
        <v>6852.000796336851</v>
      </c>
    </row>
    <row r="129" spans="1:13" s="104" customFormat="1" ht="27" customHeight="1">
      <c r="A129" s="84"/>
      <c r="B129" s="83">
        <v>311</v>
      </c>
      <c r="C129" s="83" t="s">
        <v>226</v>
      </c>
      <c r="D129" s="170"/>
      <c r="E129" s="89">
        <v>43022</v>
      </c>
      <c r="F129" s="115">
        <f t="shared" si="6"/>
        <v>5710.0006636140415</v>
      </c>
      <c r="G129" s="115">
        <v>6200</v>
      </c>
      <c r="H129" s="115">
        <f t="shared" si="7"/>
        <v>710</v>
      </c>
      <c r="I129" s="112">
        <f>SUM(I130:I131)</f>
        <v>6910</v>
      </c>
      <c r="J129" s="115"/>
      <c r="K129" s="115"/>
      <c r="L129" s="115"/>
      <c r="M129" s="115"/>
    </row>
    <row r="130" spans="1:13" ht="27" customHeight="1">
      <c r="A130" s="105"/>
      <c r="B130" s="87">
        <v>3111</v>
      </c>
      <c r="C130" s="87" t="s">
        <v>226</v>
      </c>
      <c r="D130" s="171">
        <v>11001</v>
      </c>
      <c r="E130" s="88">
        <v>0</v>
      </c>
      <c r="F130" s="82">
        <v>0</v>
      </c>
      <c r="G130" s="82">
        <v>0</v>
      </c>
      <c r="H130" s="115">
        <f t="shared" si="7"/>
        <v>1100</v>
      </c>
      <c r="I130" s="116">
        <v>1100</v>
      </c>
      <c r="J130" s="82"/>
      <c r="K130" s="82"/>
      <c r="L130" s="82"/>
      <c r="M130" s="82"/>
    </row>
    <row r="131" spans="1:13" ht="27" customHeight="1">
      <c r="A131" s="87"/>
      <c r="B131" s="87">
        <v>3111</v>
      </c>
      <c r="C131" s="87" t="s">
        <v>226</v>
      </c>
      <c r="D131" s="171">
        <v>55254</v>
      </c>
      <c r="E131" s="88">
        <v>43022</v>
      </c>
      <c r="F131" s="82">
        <f>E131/7.5345</f>
        <v>5710.0006636140415</v>
      </c>
      <c r="G131" s="82">
        <v>6200</v>
      </c>
      <c r="H131" s="115">
        <f t="shared" si="7"/>
        <v>-390</v>
      </c>
      <c r="I131" s="116">
        <v>5810</v>
      </c>
      <c r="J131" s="82"/>
      <c r="K131" s="82"/>
      <c r="L131" s="82"/>
      <c r="M131" s="82"/>
    </row>
    <row r="132" spans="1:13" s="104" customFormat="1" ht="27" customHeight="1">
      <c r="A132" s="84"/>
      <c r="B132" s="83">
        <v>312</v>
      </c>
      <c r="C132" s="83" t="s">
        <v>228</v>
      </c>
      <c r="D132" s="170"/>
      <c r="E132" s="89">
        <v>1506.9</v>
      </c>
      <c r="F132" s="115">
        <f>E132/7.5345</f>
        <v>200</v>
      </c>
      <c r="G132" s="115">
        <v>300</v>
      </c>
      <c r="H132" s="115">
        <f t="shared" si="7"/>
        <v>-100</v>
      </c>
      <c r="I132" s="112">
        <v>200</v>
      </c>
      <c r="J132" s="115"/>
      <c r="K132" s="115"/>
      <c r="L132" s="115"/>
      <c r="M132" s="115"/>
    </row>
    <row r="133" spans="1:13" ht="27" customHeight="1">
      <c r="A133" s="105"/>
      <c r="B133" s="87">
        <v>3121</v>
      </c>
      <c r="C133" s="87" t="s">
        <v>228</v>
      </c>
      <c r="D133" s="171">
        <v>11001</v>
      </c>
      <c r="E133" s="88">
        <v>0</v>
      </c>
      <c r="F133" s="82">
        <v>0</v>
      </c>
      <c r="G133" s="82">
        <v>0</v>
      </c>
      <c r="H133" s="115">
        <f t="shared" si="7"/>
        <v>50</v>
      </c>
      <c r="I133" s="116">
        <v>50</v>
      </c>
      <c r="J133" s="82"/>
      <c r="K133" s="82"/>
      <c r="L133" s="82"/>
      <c r="M133" s="82"/>
    </row>
    <row r="134" spans="1:13" ht="27" customHeight="1">
      <c r="A134" s="87"/>
      <c r="B134" s="87">
        <v>3121</v>
      </c>
      <c r="C134" s="87" t="s">
        <v>228</v>
      </c>
      <c r="D134" s="171">
        <v>55254</v>
      </c>
      <c r="E134" s="88">
        <v>1506.9</v>
      </c>
      <c r="F134" s="82">
        <f>E134/7.5345</f>
        <v>200</v>
      </c>
      <c r="G134" s="82">
        <v>300</v>
      </c>
      <c r="H134" s="115">
        <f t="shared" si="7"/>
        <v>-150</v>
      </c>
      <c r="I134" s="116">
        <v>150</v>
      </c>
      <c r="J134" s="82"/>
      <c r="K134" s="82"/>
      <c r="L134" s="82"/>
      <c r="M134" s="82"/>
    </row>
    <row r="135" spans="1:13" s="104" customFormat="1" ht="27" customHeight="1">
      <c r="A135" s="84"/>
      <c r="B135" s="83">
        <v>313</v>
      </c>
      <c r="C135" s="83" t="s">
        <v>229</v>
      </c>
      <c r="D135" s="170"/>
      <c r="E135" s="89">
        <v>7097.5</v>
      </c>
      <c r="F135" s="115">
        <f>E135/7.5345</f>
        <v>942.0001327228084</v>
      </c>
      <c r="G135" s="115">
        <v>1100</v>
      </c>
      <c r="H135" s="115">
        <f t="shared" si="7"/>
        <v>30</v>
      </c>
      <c r="I135" s="112">
        <f>SUM(I136:I137)</f>
        <v>1130</v>
      </c>
      <c r="J135" s="115"/>
      <c r="K135" s="115"/>
      <c r="L135" s="115"/>
      <c r="M135" s="115"/>
    </row>
    <row r="136" spans="1:13" ht="27" customHeight="1">
      <c r="A136" s="105"/>
      <c r="B136" s="87">
        <v>3132</v>
      </c>
      <c r="C136" s="87" t="s">
        <v>230</v>
      </c>
      <c r="D136" s="171">
        <v>11001</v>
      </c>
      <c r="E136" s="88">
        <v>0</v>
      </c>
      <c r="F136" s="82">
        <v>0</v>
      </c>
      <c r="G136" s="82">
        <v>0</v>
      </c>
      <c r="H136" s="82">
        <f t="shared" si="7"/>
        <v>180</v>
      </c>
      <c r="I136" s="116">
        <v>180</v>
      </c>
      <c r="J136" s="82"/>
      <c r="K136" s="82"/>
      <c r="L136" s="82"/>
      <c r="M136" s="82"/>
    </row>
    <row r="137" spans="1:13" ht="27" customHeight="1">
      <c r="A137" s="87"/>
      <c r="B137" s="87">
        <v>3132</v>
      </c>
      <c r="C137" s="87" t="s">
        <v>230</v>
      </c>
      <c r="D137" s="171">
        <v>55254</v>
      </c>
      <c r="E137" s="88">
        <v>7097.5</v>
      </c>
      <c r="F137" s="82">
        <f>E137/7.5345</f>
        <v>942.0001327228084</v>
      </c>
      <c r="G137" s="82">
        <v>1100</v>
      </c>
      <c r="H137" s="115">
        <f t="shared" si="7"/>
        <v>-150</v>
      </c>
      <c r="I137" s="116">
        <v>950</v>
      </c>
      <c r="J137" s="82"/>
      <c r="K137" s="82"/>
      <c r="L137" s="82"/>
      <c r="M137" s="82"/>
    </row>
    <row r="138" spans="1:13" s="104" customFormat="1" ht="27" customHeight="1">
      <c r="A138" s="84"/>
      <c r="B138" s="83">
        <v>32</v>
      </c>
      <c r="C138" s="83" t="s">
        <v>156</v>
      </c>
      <c r="D138" s="170"/>
      <c r="E138" s="85">
        <f>SUM(E139,E142)</f>
        <v>3526.1400000000003</v>
      </c>
      <c r="F138" s="115">
        <f>E138/7.5345</f>
        <v>467.99920366314956</v>
      </c>
      <c r="G138" s="115">
        <f>SUM(G139,G142)</f>
        <v>468</v>
      </c>
      <c r="H138" s="115">
        <f t="shared" si="7"/>
        <v>-258</v>
      </c>
      <c r="I138" s="112">
        <f>SUM(I139,I142)</f>
        <v>210</v>
      </c>
      <c r="J138" s="115">
        <v>3526.14</v>
      </c>
      <c r="K138" s="115">
        <f>J138/7.5345</f>
        <v>467.99920366314944</v>
      </c>
      <c r="L138" s="115">
        <v>3526.14</v>
      </c>
      <c r="M138" s="115">
        <f>L138/7.5345</f>
        <v>467.99920366314944</v>
      </c>
    </row>
    <row r="139" spans="1:13" s="104" customFormat="1" ht="27" customHeight="1">
      <c r="A139" s="84"/>
      <c r="B139" s="83">
        <v>321</v>
      </c>
      <c r="C139" s="83" t="s">
        <v>6</v>
      </c>
      <c r="D139" s="170"/>
      <c r="E139" s="85">
        <v>3021.32</v>
      </c>
      <c r="F139" s="115">
        <f>E139/7.5345</f>
        <v>400.99807551927796</v>
      </c>
      <c r="G139" s="115">
        <v>401</v>
      </c>
      <c r="H139" s="115">
        <f t="shared" si="7"/>
        <v>-261</v>
      </c>
      <c r="I139" s="112">
        <v>140</v>
      </c>
      <c r="J139" s="115"/>
      <c r="K139" s="115"/>
      <c r="L139" s="115"/>
      <c r="M139" s="115"/>
    </row>
    <row r="140" spans="1:13" ht="27" customHeight="1">
      <c r="A140" s="105"/>
      <c r="B140" s="87">
        <v>3212</v>
      </c>
      <c r="C140" s="87" t="s">
        <v>232</v>
      </c>
      <c r="D140" s="171">
        <v>11001</v>
      </c>
      <c r="E140" s="86">
        <v>0</v>
      </c>
      <c r="F140" s="82">
        <v>0</v>
      </c>
      <c r="G140" s="82">
        <v>0</v>
      </c>
      <c r="H140" s="82">
        <f t="shared" si="7"/>
        <v>20</v>
      </c>
      <c r="I140" s="116">
        <v>20</v>
      </c>
      <c r="J140" s="82"/>
      <c r="K140" s="82"/>
      <c r="L140" s="82"/>
      <c r="M140" s="82"/>
    </row>
    <row r="141" spans="1:13" ht="27" customHeight="1">
      <c r="A141" s="87"/>
      <c r="B141" s="87">
        <v>3212</v>
      </c>
      <c r="C141" s="87" t="s">
        <v>232</v>
      </c>
      <c r="D141" s="171">
        <v>55254</v>
      </c>
      <c r="E141" s="86">
        <v>3021.32</v>
      </c>
      <c r="F141" s="82">
        <f>E141/7.5345</f>
        <v>400.99807551927796</v>
      </c>
      <c r="G141" s="82">
        <v>401</v>
      </c>
      <c r="H141" s="115">
        <f t="shared" si="7"/>
        <v>-281</v>
      </c>
      <c r="I141" s="116">
        <v>120</v>
      </c>
      <c r="J141" s="82"/>
      <c r="K141" s="82"/>
      <c r="L141" s="82"/>
      <c r="M141" s="82"/>
    </row>
    <row r="142" spans="1:13" s="104" customFormat="1" ht="27" customHeight="1">
      <c r="A142" s="83"/>
      <c r="B142" s="83">
        <v>322</v>
      </c>
      <c r="C142" s="83" t="s">
        <v>261</v>
      </c>
      <c r="D142" s="173"/>
      <c r="E142" s="85">
        <v>504.82</v>
      </c>
      <c r="F142" s="115">
        <f>E142/7.5345</f>
        <v>67.00112814387153</v>
      </c>
      <c r="G142" s="115">
        <v>67</v>
      </c>
      <c r="H142" s="115">
        <f t="shared" si="7"/>
        <v>3</v>
      </c>
      <c r="I142" s="112">
        <v>70</v>
      </c>
      <c r="J142" s="115"/>
      <c r="K142" s="115"/>
      <c r="L142" s="115"/>
      <c r="M142" s="115"/>
    </row>
    <row r="143" spans="1:13" ht="27" customHeight="1">
      <c r="A143" s="87"/>
      <c r="B143" s="87">
        <v>3222</v>
      </c>
      <c r="C143" s="87" t="s">
        <v>55</v>
      </c>
      <c r="D143" s="171">
        <v>55254</v>
      </c>
      <c r="E143" s="86">
        <v>504.82</v>
      </c>
      <c r="F143" s="82">
        <f>E143/7.5345</f>
        <v>67.00112814387153</v>
      </c>
      <c r="G143" s="82">
        <v>67</v>
      </c>
      <c r="H143" s="115">
        <f t="shared" si="7"/>
        <v>-67</v>
      </c>
      <c r="I143" s="116">
        <v>0</v>
      </c>
      <c r="J143" s="82"/>
      <c r="K143" s="82"/>
      <c r="L143" s="82"/>
      <c r="M143" s="82"/>
    </row>
    <row r="144" spans="1:13" s="104" customFormat="1" ht="27" customHeight="1">
      <c r="A144" s="83" t="s">
        <v>350</v>
      </c>
      <c r="B144" s="83" t="s">
        <v>3</v>
      </c>
      <c r="C144" s="83" t="s">
        <v>351</v>
      </c>
      <c r="D144" s="173"/>
      <c r="E144" s="85">
        <v>0</v>
      </c>
      <c r="F144" s="115">
        <f>E144/7.5345</f>
        <v>0</v>
      </c>
      <c r="G144" s="115">
        <v>0</v>
      </c>
      <c r="H144" s="115">
        <v>0</v>
      </c>
      <c r="I144" s="112">
        <v>880.09</v>
      </c>
      <c r="J144" s="115"/>
      <c r="K144" s="115"/>
      <c r="L144" s="115"/>
      <c r="M144" s="115"/>
    </row>
    <row r="145" spans="1:13" s="104" customFormat="1" ht="27" customHeight="1">
      <c r="A145" s="83"/>
      <c r="B145" s="83">
        <v>3</v>
      </c>
      <c r="C145" s="83" t="s">
        <v>157</v>
      </c>
      <c r="D145" s="173"/>
      <c r="E145" s="85">
        <v>0</v>
      </c>
      <c r="F145" s="115">
        <f aca="true" t="shared" si="8" ref="F145:F155">E145/7.5345</f>
        <v>0</v>
      </c>
      <c r="G145" s="115">
        <v>0</v>
      </c>
      <c r="H145" s="115">
        <v>0</v>
      </c>
      <c r="I145" s="112">
        <v>830.09</v>
      </c>
      <c r="J145" s="115"/>
      <c r="K145" s="115"/>
      <c r="L145" s="115"/>
      <c r="M145" s="115"/>
    </row>
    <row r="146" spans="1:13" s="104" customFormat="1" ht="27" customHeight="1">
      <c r="A146" s="83"/>
      <c r="B146" s="83">
        <v>32</v>
      </c>
      <c r="C146" s="83" t="s">
        <v>156</v>
      </c>
      <c r="D146" s="173"/>
      <c r="E146" s="85">
        <v>0</v>
      </c>
      <c r="F146" s="115">
        <f t="shared" si="8"/>
        <v>0</v>
      </c>
      <c r="G146" s="115">
        <v>0</v>
      </c>
      <c r="H146" s="115">
        <v>0</v>
      </c>
      <c r="I146" s="112">
        <v>830.09</v>
      </c>
      <c r="J146" s="115">
        <v>0</v>
      </c>
      <c r="K146" s="115"/>
      <c r="L146" s="115"/>
      <c r="M146" s="115"/>
    </row>
    <row r="147" spans="1:13" s="104" customFormat="1" ht="27" customHeight="1">
      <c r="A147" s="83"/>
      <c r="B147" s="83">
        <v>322</v>
      </c>
      <c r="C147" s="83" t="s">
        <v>261</v>
      </c>
      <c r="D147" s="173"/>
      <c r="E147" s="85">
        <v>0</v>
      </c>
      <c r="F147" s="115">
        <f t="shared" si="8"/>
        <v>0</v>
      </c>
      <c r="G147" s="115">
        <v>0</v>
      </c>
      <c r="H147" s="115">
        <v>0</v>
      </c>
      <c r="I147" s="112">
        <v>100</v>
      </c>
      <c r="J147" s="115"/>
      <c r="K147" s="115"/>
      <c r="L147" s="115"/>
      <c r="M147" s="115"/>
    </row>
    <row r="148" spans="1:13" ht="27" customHeight="1">
      <c r="A148" s="87"/>
      <c r="B148" s="87">
        <v>3221</v>
      </c>
      <c r="C148" s="87" t="s">
        <v>44</v>
      </c>
      <c r="D148" s="171">
        <v>62300</v>
      </c>
      <c r="E148" s="86">
        <v>0</v>
      </c>
      <c r="F148" s="82">
        <f t="shared" si="8"/>
        <v>0</v>
      </c>
      <c r="G148" s="82">
        <v>0</v>
      </c>
      <c r="H148" s="82">
        <v>0</v>
      </c>
      <c r="I148" s="116">
        <v>50</v>
      </c>
      <c r="J148" s="82"/>
      <c r="K148" s="82"/>
      <c r="L148" s="82"/>
      <c r="M148" s="82"/>
    </row>
    <row r="149" spans="1:13" ht="27" customHeight="1">
      <c r="A149" s="87"/>
      <c r="B149" s="87">
        <v>3225</v>
      </c>
      <c r="C149" s="87" t="s">
        <v>48</v>
      </c>
      <c r="D149" s="171">
        <v>62300</v>
      </c>
      <c r="E149" s="86">
        <v>0</v>
      </c>
      <c r="F149" s="82">
        <f t="shared" si="8"/>
        <v>0</v>
      </c>
      <c r="G149" s="82">
        <v>0</v>
      </c>
      <c r="H149" s="82">
        <v>0</v>
      </c>
      <c r="I149" s="116">
        <v>50</v>
      </c>
      <c r="J149" s="82"/>
      <c r="K149" s="82"/>
      <c r="L149" s="82"/>
      <c r="M149" s="82"/>
    </row>
    <row r="150" spans="1:13" s="104" customFormat="1" ht="27" customHeight="1">
      <c r="A150" s="83"/>
      <c r="B150" s="83">
        <v>323</v>
      </c>
      <c r="C150" s="83" t="s">
        <v>352</v>
      </c>
      <c r="D150" s="173"/>
      <c r="E150" s="85">
        <v>0</v>
      </c>
      <c r="F150" s="115">
        <f t="shared" si="8"/>
        <v>0</v>
      </c>
      <c r="G150" s="115">
        <v>0</v>
      </c>
      <c r="H150" s="115">
        <v>0</v>
      </c>
      <c r="I150" s="112">
        <v>730.09</v>
      </c>
      <c r="J150" s="115"/>
      <c r="K150" s="115"/>
      <c r="L150" s="115"/>
      <c r="M150" s="115"/>
    </row>
    <row r="151" spans="1:13" ht="27" customHeight="1">
      <c r="A151" s="87"/>
      <c r="B151" s="87">
        <v>3234</v>
      </c>
      <c r="C151" s="87" t="s">
        <v>51</v>
      </c>
      <c r="D151" s="171">
        <v>55254</v>
      </c>
      <c r="E151" s="86">
        <v>0</v>
      </c>
      <c r="F151" s="82">
        <f t="shared" si="8"/>
        <v>0</v>
      </c>
      <c r="G151" s="82">
        <v>0</v>
      </c>
      <c r="H151" s="82">
        <v>0</v>
      </c>
      <c r="I151" s="116">
        <v>730.09</v>
      </c>
      <c r="J151" s="82"/>
      <c r="K151" s="82"/>
      <c r="L151" s="82"/>
      <c r="M151" s="82"/>
    </row>
    <row r="152" spans="1:13" s="104" customFormat="1" ht="27" customHeight="1">
      <c r="A152" s="83"/>
      <c r="B152" s="83">
        <v>4</v>
      </c>
      <c r="C152" s="83" t="s">
        <v>161</v>
      </c>
      <c r="D152" s="173"/>
      <c r="E152" s="85">
        <v>0</v>
      </c>
      <c r="F152" s="115">
        <f t="shared" si="8"/>
        <v>0</v>
      </c>
      <c r="G152" s="115">
        <v>0</v>
      </c>
      <c r="H152" s="115">
        <v>0</v>
      </c>
      <c r="I152" s="112">
        <v>50</v>
      </c>
      <c r="J152" s="115"/>
      <c r="K152" s="115"/>
      <c r="L152" s="115"/>
      <c r="M152" s="115"/>
    </row>
    <row r="153" spans="1:13" s="104" customFormat="1" ht="27" customHeight="1">
      <c r="A153" s="83"/>
      <c r="B153" s="83">
        <v>42</v>
      </c>
      <c r="C153" s="83" t="s">
        <v>160</v>
      </c>
      <c r="D153" s="173"/>
      <c r="E153" s="85">
        <v>0</v>
      </c>
      <c r="F153" s="115">
        <f t="shared" si="8"/>
        <v>0</v>
      </c>
      <c r="G153" s="115">
        <v>0</v>
      </c>
      <c r="H153" s="115">
        <v>0</v>
      </c>
      <c r="I153" s="112">
        <v>50</v>
      </c>
      <c r="J153" s="115">
        <v>0</v>
      </c>
      <c r="K153" s="115"/>
      <c r="L153" s="115"/>
      <c r="M153" s="115"/>
    </row>
    <row r="154" spans="1:13" s="104" customFormat="1" ht="27" customHeight="1">
      <c r="A154" s="83"/>
      <c r="B154" s="83">
        <v>424</v>
      </c>
      <c r="C154" s="83" t="s">
        <v>58</v>
      </c>
      <c r="D154" s="173"/>
      <c r="E154" s="85">
        <v>0</v>
      </c>
      <c r="F154" s="115">
        <f t="shared" si="8"/>
        <v>0</v>
      </c>
      <c r="G154" s="115">
        <v>0</v>
      </c>
      <c r="H154" s="115">
        <v>0</v>
      </c>
      <c r="I154" s="112">
        <v>50</v>
      </c>
      <c r="J154" s="115"/>
      <c r="K154" s="115"/>
      <c r="L154" s="115"/>
      <c r="M154" s="115"/>
    </row>
    <row r="155" spans="1:13" ht="27" customHeight="1">
      <c r="A155" s="87"/>
      <c r="B155" s="87">
        <v>4241</v>
      </c>
      <c r="C155" s="87" t="s">
        <v>60</v>
      </c>
      <c r="D155" s="171">
        <v>62300</v>
      </c>
      <c r="E155" s="86">
        <v>0</v>
      </c>
      <c r="F155" s="82">
        <f t="shared" si="8"/>
        <v>0</v>
      </c>
      <c r="G155" s="82">
        <v>0</v>
      </c>
      <c r="H155" s="82">
        <v>0</v>
      </c>
      <c r="I155" s="116">
        <v>50</v>
      </c>
      <c r="J155" s="82"/>
      <c r="K155" s="82"/>
      <c r="L155" s="82"/>
      <c r="M155" s="82"/>
    </row>
    <row r="156" spans="1:13" s="104" customFormat="1" ht="27" customHeight="1">
      <c r="A156" s="83" t="s">
        <v>244</v>
      </c>
      <c r="B156" s="84" t="s">
        <v>3</v>
      </c>
      <c r="C156" s="83" t="s">
        <v>245</v>
      </c>
      <c r="D156" s="170"/>
      <c r="E156" s="85">
        <f>SUM(E157,E164)</f>
        <v>13012.09</v>
      </c>
      <c r="F156" s="115">
        <f>E156/7.5345</f>
        <v>1727.0011281438715</v>
      </c>
      <c r="G156" s="115">
        <f>SUM(G157,G164)</f>
        <v>1727</v>
      </c>
      <c r="H156" s="115">
        <f t="shared" si="7"/>
        <v>-77</v>
      </c>
      <c r="I156" s="112">
        <f>SUM(I157,I164)</f>
        <v>1650</v>
      </c>
      <c r="J156" s="115">
        <f>SUM(J157,J164)</f>
        <v>13012.09</v>
      </c>
      <c r="K156" s="115">
        <f>J156/7.5345</f>
        <v>1727.0011281438715</v>
      </c>
      <c r="L156" s="115">
        <v>13012.09</v>
      </c>
      <c r="M156" s="115">
        <f>L156/7.5345</f>
        <v>1727.0011281438715</v>
      </c>
    </row>
    <row r="157" spans="1:13" s="104" customFormat="1" ht="27" customHeight="1">
      <c r="A157" s="84"/>
      <c r="B157" s="83">
        <v>3</v>
      </c>
      <c r="C157" s="83" t="s">
        <v>157</v>
      </c>
      <c r="D157" s="170"/>
      <c r="E157" s="85">
        <f>SUM(E158)</f>
        <v>7007.09</v>
      </c>
      <c r="F157" s="115">
        <f>E157/7.5345</f>
        <v>930.0006636140421</v>
      </c>
      <c r="G157" s="115">
        <v>930</v>
      </c>
      <c r="H157" s="115">
        <f t="shared" si="7"/>
        <v>-180</v>
      </c>
      <c r="I157" s="112">
        <v>750</v>
      </c>
      <c r="J157" s="115">
        <v>7007.09</v>
      </c>
      <c r="K157" s="115">
        <f>J157/7.5345</f>
        <v>930.0006636140421</v>
      </c>
      <c r="L157" s="115">
        <v>7007.09</v>
      </c>
      <c r="M157" s="115">
        <f>L157/7.5345</f>
        <v>930.0006636140421</v>
      </c>
    </row>
    <row r="158" spans="1:13" s="104" customFormat="1" ht="27" customHeight="1">
      <c r="A158" s="84"/>
      <c r="B158" s="83">
        <v>32</v>
      </c>
      <c r="C158" s="83" t="s">
        <v>156</v>
      </c>
      <c r="D158" s="170"/>
      <c r="E158" s="85">
        <f>SUM(E159)</f>
        <v>7007.09</v>
      </c>
      <c r="F158" s="115">
        <f>E158/7.5345</f>
        <v>930.0006636140421</v>
      </c>
      <c r="G158" s="115">
        <v>930</v>
      </c>
      <c r="H158" s="115">
        <f t="shared" si="7"/>
        <v>-930</v>
      </c>
      <c r="I158" s="112">
        <v>0</v>
      </c>
      <c r="J158" s="115">
        <v>7007.09</v>
      </c>
      <c r="K158" s="115">
        <f>J158/7.5345</f>
        <v>930.0006636140421</v>
      </c>
      <c r="L158" s="115">
        <v>7007.09</v>
      </c>
      <c r="M158" s="115">
        <f>L158/7.5345</f>
        <v>930.0006636140421</v>
      </c>
    </row>
    <row r="159" spans="1:13" s="104" customFormat="1" ht="27" customHeight="1">
      <c r="A159" s="84"/>
      <c r="B159" s="83">
        <v>322</v>
      </c>
      <c r="C159" s="83" t="s">
        <v>274</v>
      </c>
      <c r="D159" s="170"/>
      <c r="E159" s="89">
        <v>7007.09</v>
      </c>
      <c r="F159" s="115">
        <f>E159/7.5345</f>
        <v>930.0006636140421</v>
      </c>
      <c r="G159" s="115">
        <v>930</v>
      </c>
      <c r="H159" s="115">
        <f t="shared" si="7"/>
        <v>-930</v>
      </c>
      <c r="I159" s="112">
        <v>0</v>
      </c>
      <c r="J159" s="115"/>
      <c r="K159" s="115"/>
      <c r="L159" s="115"/>
      <c r="M159" s="115"/>
    </row>
    <row r="160" spans="1:13" ht="27" customHeight="1">
      <c r="A160" s="87"/>
      <c r="B160" s="87">
        <v>3221</v>
      </c>
      <c r="C160" s="87" t="s">
        <v>44</v>
      </c>
      <c r="D160" s="171">
        <v>53082</v>
      </c>
      <c r="E160" s="88">
        <v>7007.09</v>
      </c>
      <c r="F160" s="82">
        <f>E160/7.5345</f>
        <v>930.0006636140421</v>
      </c>
      <c r="G160" s="82">
        <v>930</v>
      </c>
      <c r="H160" s="115">
        <f t="shared" si="7"/>
        <v>-930</v>
      </c>
      <c r="I160" s="116">
        <v>0</v>
      </c>
      <c r="J160" s="82"/>
      <c r="K160" s="82"/>
      <c r="L160" s="82"/>
      <c r="M160" s="82"/>
    </row>
    <row r="161" spans="1:13" s="104" customFormat="1" ht="27" customHeight="1">
      <c r="A161" s="83"/>
      <c r="B161" s="83">
        <v>37</v>
      </c>
      <c r="C161" s="83" t="s">
        <v>279</v>
      </c>
      <c r="D161" s="173"/>
      <c r="E161" s="89">
        <v>0</v>
      </c>
      <c r="F161" s="115">
        <v>0</v>
      </c>
      <c r="G161" s="115">
        <v>0</v>
      </c>
      <c r="H161" s="115">
        <f t="shared" si="7"/>
        <v>750</v>
      </c>
      <c r="I161" s="112">
        <v>750</v>
      </c>
      <c r="J161" s="115"/>
      <c r="K161" s="115"/>
      <c r="L161" s="115"/>
      <c r="M161" s="115"/>
    </row>
    <row r="162" spans="1:13" s="104" customFormat="1" ht="27" customHeight="1">
      <c r="A162" s="83"/>
      <c r="B162" s="83">
        <v>372</v>
      </c>
      <c r="C162" s="83" t="s">
        <v>338</v>
      </c>
      <c r="D162" s="173"/>
      <c r="E162" s="89">
        <v>0</v>
      </c>
      <c r="F162" s="115">
        <v>0</v>
      </c>
      <c r="G162" s="115">
        <v>0</v>
      </c>
      <c r="H162" s="115">
        <f t="shared" si="7"/>
        <v>750</v>
      </c>
      <c r="I162" s="112">
        <v>750</v>
      </c>
      <c r="J162" s="115"/>
      <c r="K162" s="115"/>
      <c r="L162" s="115"/>
      <c r="M162" s="115"/>
    </row>
    <row r="163" spans="1:13" ht="27" customHeight="1">
      <c r="A163" s="87"/>
      <c r="B163" s="87">
        <v>3722</v>
      </c>
      <c r="C163" s="87" t="s">
        <v>279</v>
      </c>
      <c r="D163" s="171">
        <v>53082</v>
      </c>
      <c r="E163" s="88">
        <v>0</v>
      </c>
      <c r="F163" s="82">
        <v>0</v>
      </c>
      <c r="G163" s="82">
        <v>0</v>
      </c>
      <c r="H163" s="115">
        <f t="shared" si="7"/>
        <v>750</v>
      </c>
      <c r="I163" s="116">
        <v>750</v>
      </c>
      <c r="J163" s="82"/>
      <c r="K163" s="82"/>
      <c r="L163" s="82"/>
      <c r="M163" s="82"/>
    </row>
    <row r="164" spans="1:13" s="104" customFormat="1" ht="27" customHeight="1">
      <c r="A164" s="84"/>
      <c r="B164" s="83">
        <v>4</v>
      </c>
      <c r="C164" s="83" t="s">
        <v>161</v>
      </c>
      <c r="D164" s="170"/>
      <c r="E164" s="85">
        <v>6005</v>
      </c>
      <c r="F164" s="115">
        <f aca="true" t="shared" si="9" ref="F164:F186">E164/7.5345</f>
        <v>797.0004645298294</v>
      </c>
      <c r="G164" s="115">
        <v>797</v>
      </c>
      <c r="H164" s="115">
        <f t="shared" si="7"/>
        <v>103</v>
      </c>
      <c r="I164" s="112">
        <v>900</v>
      </c>
      <c r="J164" s="115">
        <v>6005</v>
      </c>
      <c r="K164" s="115">
        <f>J164/7.5345</f>
        <v>797.0004645298294</v>
      </c>
      <c r="L164" s="115">
        <v>6005</v>
      </c>
      <c r="M164" s="115">
        <f>L164/7.5345</f>
        <v>797.0004645298294</v>
      </c>
    </row>
    <row r="165" spans="1:13" s="104" customFormat="1" ht="27" customHeight="1">
      <c r="A165" s="84"/>
      <c r="B165" s="83">
        <v>42</v>
      </c>
      <c r="C165" s="83" t="s">
        <v>160</v>
      </c>
      <c r="D165" s="170"/>
      <c r="E165" s="85">
        <v>6005</v>
      </c>
      <c r="F165" s="115">
        <f t="shared" si="9"/>
        <v>797.0004645298294</v>
      </c>
      <c r="G165" s="115">
        <v>797</v>
      </c>
      <c r="H165" s="115">
        <f t="shared" si="7"/>
        <v>103</v>
      </c>
      <c r="I165" s="112">
        <v>900</v>
      </c>
      <c r="J165" s="115">
        <v>6005</v>
      </c>
      <c r="K165" s="115">
        <f>J165/7.5345</f>
        <v>797.0004645298294</v>
      </c>
      <c r="L165" s="115">
        <v>6005</v>
      </c>
      <c r="M165" s="115">
        <f>L165/7.5345</f>
        <v>797.0004645298294</v>
      </c>
    </row>
    <row r="166" spans="1:13" s="104" customFormat="1" ht="27" customHeight="1">
      <c r="A166" s="84"/>
      <c r="B166" s="83" t="s">
        <v>57</v>
      </c>
      <c r="C166" s="83" t="s">
        <v>58</v>
      </c>
      <c r="D166" s="170"/>
      <c r="E166" s="85">
        <v>6005</v>
      </c>
      <c r="F166" s="115">
        <f t="shared" si="9"/>
        <v>797.0004645298294</v>
      </c>
      <c r="G166" s="115">
        <v>797</v>
      </c>
      <c r="H166" s="115">
        <f t="shared" si="7"/>
        <v>103</v>
      </c>
      <c r="I166" s="112">
        <v>900</v>
      </c>
      <c r="J166" s="115"/>
      <c r="K166" s="115">
        <f>J166/7.5345</f>
        <v>0</v>
      </c>
      <c r="L166" s="115"/>
      <c r="M166" s="115"/>
    </row>
    <row r="167" spans="1:13" ht="27" customHeight="1">
      <c r="A167" s="87"/>
      <c r="B167" s="87" t="s">
        <v>59</v>
      </c>
      <c r="C167" s="87" t="s">
        <v>60</v>
      </c>
      <c r="D167" s="171">
        <v>53082</v>
      </c>
      <c r="E167" s="86">
        <v>6005</v>
      </c>
      <c r="F167" s="82">
        <f t="shared" si="9"/>
        <v>797.0004645298294</v>
      </c>
      <c r="G167" s="82">
        <v>797</v>
      </c>
      <c r="H167" s="115">
        <f t="shared" si="7"/>
        <v>103</v>
      </c>
      <c r="I167" s="116">
        <v>900</v>
      </c>
      <c r="J167" s="82"/>
      <c r="K167" s="82">
        <f>J167/7.5345</f>
        <v>0</v>
      </c>
      <c r="L167" s="82"/>
      <c r="M167" s="82"/>
    </row>
    <row r="168" spans="1:13" s="104" customFormat="1" ht="27" customHeight="1">
      <c r="A168" s="83" t="s">
        <v>313</v>
      </c>
      <c r="B168" s="83" t="s">
        <v>3</v>
      </c>
      <c r="C168" s="83" t="s">
        <v>314</v>
      </c>
      <c r="D168" s="173"/>
      <c r="E168" s="85">
        <v>0</v>
      </c>
      <c r="F168" s="115">
        <f t="shared" si="9"/>
        <v>0</v>
      </c>
      <c r="G168" s="115">
        <v>269.69</v>
      </c>
      <c r="H168" s="115">
        <f t="shared" si="7"/>
        <v>0</v>
      </c>
      <c r="I168" s="112">
        <v>269.69</v>
      </c>
      <c r="J168" s="115"/>
      <c r="K168" s="115"/>
      <c r="L168" s="115"/>
      <c r="M168" s="115"/>
    </row>
    <row r="169" spans="1:13" s="104" customFormat="1" ht="27" customHeight="1">
      <c r="A169" s="83"/>
      <c r="B169" s="83">
        <v>3</v>
      </c>
      <c r="C169" s="83" t="s">
        <v>157</v>
      </c>
      <c r="D169" s="173"/>
      <c r="E169" s="85">
        <v>0</v>
      </c>
      <c r="F169" s="115">
        <f t="shared" si="9"/>
        <v>0</v>
      </c>
      <c r="G169" s="115">
        <f>SUM(G170)</f>
        <v>269.69</v>
      </c>
      <c r="H169" s="115">
        <f t="shared" si="7"/>
        <v>0</v>
      </c>
      <c r="I169" s="112">
        <v>269.69</v>
      </c>
      <c r="J169" s="115"/>
      <c r="K169" s="115"/>
      <c r="L169" s="115"/>
      <c r="M169" s="115"/>
    </row>
    <row r="170" spans="1:13" s="104" customFormat="1" ht="27" customHeight="1">
      <c r="A170" s="83"/>
      <c r="B170" s="83">
        <v>32</v>
      </c>
      <c r="C170" s="83" t="s">
        <v>156</v>
      </c>
      <c r="D170" s="173"/>
      <c r="E170" s="85">
        <v>0</v>
      </c>
      <c r="F170" s="115">
        <f t="shared" si="9"/>
        <v>0</v>
      </c>
      <c r="G170" s="115">
        <f>SUM(G173,G175)</f>
        <v>269.69</v>
      </c>
      <c r="H170" s="115">
        <f t="shared" si="7"/>
        <v>0</v>
      </c>
      <c r="I170" s="112">
        <v>269.69</v>
      </c>
      <c r="J170" s="115"/>
      <c r="K170" s="115"/>
      <c r="L170" s="115"/>
      <c r="M170" s="115"/>
    </row>
    <row r="171" spans="1:13" s="104" customFormat="1" ht="27" customHeight="1">
      <c r="A171" s="83"/>
      <c r="B171" s="83">
        <v>321</v>
      </c>
      <c r="C171" s="83" t="s">
        <v>6</v>
      </c>
      <c r="D171" s="173"/>
      <c r="E171" s="85">
        <v>0</v>
      </c>
      <c r="F171" s="115">
        <f t="shared" si="9"/>
        <v>0</v>
      </c>
      <c r="G171" s="115">
        <v>0</v>
      </c>
      <c r="H171" s="115">
        <f t="shared" si="7"/>
        <v>0</v>
      </c>
      <c r="I171" s="112">
        <v>0</v>
      </c>
      <c r="J171" s="115"/>
      <c r="K171" s="115"/>
      <c r="L171" s="115"/>
      <c r="M171" s="115"/>
    </row>
    <row r="172" spans="1:13" ht="27" customHeight="1">
      <c r="A172" s="87"/>
      <c r="B172" s="87">
        <v>3211</v>
      </c>
      <c r="C172" s="87" t="s">
        <v>9</v>
      </c>
      <c r="D172" s="171"/>
      <c r="E172" s="86">
        <v>0</v>
      </c>
      <c r="F172" s="82">
        <f t="shared" si="9"/>
        <v>0</v>
      </c>
      <c r="G172" s="82">
        <v>0</v>
      </c>
      <c r="H172" s="82">
        <f t="shared" si="7"/>
        <v>0</v>
      </c>
      <c r="I172" s="116">
        <v>0</v>
      </c>
      <c r="J172" s="82"/>
      <c r="K172" s="82"/>
      <c r="L172" s="82"/>
      <c r="M172" s="82"/>
    </row>
    <row r="173" spans="1:13" s="104" customFormat="1" ht="27" customHeight="1">
      <c r="A173" s="83"/>
      <c r="B173" s="83">
        <v>322</v>
      </c>
      <c r="C173" s="83" t="s">
        <v>315</v>
      </c>
      <c r="D173" s="173"/>
      <c r="E173" s="85">
        <v>0</v>
      </c>
      <c r="F173" s="115">
        <f t="shared" si="9"/>
        <v>0</v>
      </c>
      <c r="G173" s="115">
        <v>41.36</v>
      </c>
      <c r="H173" s="115">
        <f t="shared" si="7"/>
        <v>0</v>
      </c>
      <c r="I173" s="112">
        <v>41.36</v>
      </c>
      <c r="J173" s="115"/>
      <c r="K173" s="115"/>
      <c r="L173" s="115"/>
      <c r="M173" s="115"/>
    </row>
    <row r="174" spans="1:13" ht="27" customHeight="1">
      <c r="A174" s="87"/>
      <c r="B174" s="87">
        <v>3221</v>
      </c>
      <c r="C174" s="87" t="s">
        <v>44</v>
      </c>
      <c r="D174" s="171">
        <v>53082</v>
      </c>
      <c r="E174" s="86">
        <v>0</v>
      </c>
      <c r="F174" s="82">
        <f t="shared" si="9"/>
        <v>0</v>
      </c>
      <c r="G174" s="82">
        <v>41.36</v>
      </c>
      <c r="H174" s="82">
        <f t="shared" si="7"/>
        <v>0</v>
      </c>
      <c r="I174" s="116">
        <v>41.36</v>
      </c>
      <c r="J174" s="82"/>
      <c r="K174" s="82"/>
      <c r="L174" s="82"/>
      <c r="M174" s="82"/>
    </row>
    <row r="175" spans="1:13" s="104" customFormat="1" ht="27" customHeight="1">
      <c r="A175" s="83"/>
      <c r="B175" s="83">
        <v>323</v>
      </c>
      <c r="C175" s="83" t="s">
        <v>15</v>
      </c>
      <c r="D175" s="173"/>
      <c r="E175" s="85">
        <v>0</v>
      </c>
      <c r="F175" s="115">
        <f t="shared" si="9"/>
        <v>0</v>
      </c>
      <c r="G175" s="115">
        <f>SUM(G176:G177)</f>
        <v>228.32999999999998</v>
      </c>
      <c r="H175" s="115">
        <f t="shared" si="7"/>
        <v>2.842170943040401E-14</v>
      </c>
      <c r="I175" s="112">
        <v>228.33</v>
      </c>
      <c r="J175" s="115"/>
      <c r="K175" s="115"/>
      <c r="L175" s="115"/>
      <c r="M175" s="115"/>
    </row>
    <row r="176" spans="1:13" ht="27" customHeight="1">
      <c r="A176" s="87"/>
      <c r="B176" s="87">
        <v>3237</v>
      </c>
      <c r="C176" s="87" t="s">
        <v>18</v>
      </c>
      <c r="D176" s="171">
        <v>53082</v>
      </c>
      <c r="E176" s="86">
        <v>0</v>
      </c>
      <c r="F176" s="82">
        <f t="shared" si="9"/>
        <v>0</v>
      </c>
      <c r="G176" s="82">
        <v>137.09</v>
      </c>
      <c r="H176" s="115">
        <f t="shared" si="7"/>
        <v>0</v>
      </c>
      <c r="I176" s="116">
        <v>137.09</v>
      </c>
      <c r="J176" s="82"/>
      <c r="K176" s="82"/>
      <c r="L176" s="82"/>
      <c r="M176" s="82"/>
    </row>
    <row r="177" spans="1:13" ht="27" customHeight="1">
      <c r="A177" s="87"/>
      <c r="B177" s="87">
        <v>3239</v>
      </c>
      <c r="C177" s="87" t="s">
        <v>20</v>
      </c>
      <c r="D177" s="171">
        <v>53082</v>
      </c>
      <c r="E177" s="86">
        <v>0</v>
      </c>
      <c r="F177" s="82">
        <f t="shared" si="9"/>
        <v>0</v>
      </c>
      <c r="G177" s="82">
        <v>91.24</v>
      </c>
      <c r="H177" s="115">
        <f t="shared" si="7"/>
        <v>0</v>
      </c>
      <c r="I177" s="116">
        <v>91.24</v>
      </c>
      <c r="J177" s="82"/>
      <c r="K177" s="82"/>
      <c r="L177" s="82"/>
      <c r="M177" s="82"/>
    </row>
    <row r="178" spans="1:13" s="104" customFormat="1" ht="27" customHeight="1">
      <c r="A178" s="83" t="s">
        <v>275</v>
      </c>
      <c r="B178" s="84" t="s">
        <v>3</v>
      </c>
      <c r="C178" s="83" t="s">
        <v>276</v>
      </c>
      <c r="D178" s="170"/>
      <c r="E178" s="85">
        <v>3013.8</v>
      </c>
      <c r="F178" s="115">
        <f t="shared" si="9"/>
        <v>400</v>
      </c>
      <c r="G178" s="115">
        <v>700</v>
      </c>
      <c r="H178" s="115">
        <f t="shared" si="7"/>
        <v>-200</v>
      </c>
      <c r="I178" s="112">
        <v>500</v>
      </c>
      <c r="J178" s="115">
        <v>3013.8</v>
      </c>
      <c r="K178" s="115">
        <f>J178/7.5345</f>
        <v>400</v>
      </c>
      <c r="L178" s="115">
        <v>3013.8</v>
      </c>
      <c r="M178" s="115">
        <f>L178/7.5345</f>
        <v>400</v>
      </c>
    </row>
    <row r="179" spans="1:13" s="104" customFormat="1" ht="27" customHeight="1">
      <c r="A179" s="84"/>
      <c r="B179" s="83">
        <v>3</v>
      </c>
      <c r="C179" s="83" t="s">
        <v>157</v>
      </c>
      <c r="D179" s="170"/>
      <c r="E179" s="85">
        <v>3013.8</v>
      </c>
      <c r="F179" s="115">
        <f t="shared" si="9"/>
        <v>400</v>
      </c>
      <c r="G179" s="115">
        <v>700</v>
      </c>
      <c r="H179" s="115">
        <f t="shared" si="7"/>
        <v>-200</v>
      </c>
      <c r="I179" s="112">
        <v>500</v>
      </c>
      <c r="J179" s="115">
        <v>3013.8</v>
      </c>
      <c r="K179" s="115">
        <f>J179/7.5345</f>
        <v>400</v>
      </c>
      <c r="L179" s="115">
        <v>3013.8</v>
      </c>
      <c r="M179" s="115">
        <f>L179/7.5345</f>
        <v>400</v>
      </c>
    </row>
    <row r="180" spans="1:13" s="104" customFormat="1" ht="27" customHeight="1">
      <c r="A180" s="84"/>
      <c r="B180" s="83">
        <v>32</v>
      </c>
      <c r="C180" s="83" t="s">
        <v>156</v>
      </c>
      <c r="D180" s="170"/>
      <c r="E180" s="85">
        <v>3013.8</v>
      </c>
      <c r="F180" s="115">
        <f t="shared" si="9"/>
        <v>400</v>
      </c>
      <c r="G180" s="115">
        <f>SUM(G181,G183,G185)</f>
        <v>700</v>
      </c>
      <c r="H180" s="115">
        <f t="shared" si="7"/>
        <v>-200</v>
      </c>
      <c r="I180" s="112">
        <v>500</v>
      </c>
      <c r="J180" s="115">
        <v>3013.8</v>
      </c>
      <c r="K180" s="115">
        <f>J180/7.5345</f>
        <v>400</v>
      </c>
      <c r="L180" s="115">
        <v>3013.8</v>
      </c>
      <c r="M180" s="115">
        <f>L180/7.5345</f>
        <v>400</v>
      </c>
    </row>
    <row r="181" spans="1:13" s="104" customFormat="1" ht="27" customHeight="1">
      <c r="A181" s="84"/>
      <c r="B181" s="83">
        <v>321</v>
      </c>
      <c r="C181" s="83" t="s">
        <v>6</v>
      </c>
      <c r="D181" s="170"/>
      <c r="E181" s="85">
        <v>0</v>
      </c>
      <c r="F181" s="115">
        <f t="shared" si="9"/>
        <v>0</v>
      </c>
      <c r="G181" s="115">
        <v>100</v>
      </c>
      <c r="H181" s="115">
        <f t="shared" si="7"/>
        <v>-50</v>
      </c>
      <c r="I181" s="112">
        <v>50</v>
      </c>
      <c r="J181" s="115"/>
      <c r="K181" s="115"/>
      <c r="L181" s="115"/>
      <c r="M181" s="115"/>
    </row>
    <row r="182" spans="1:13" ht="27" customHeight="1">
      <c r="A182" s="105"/>
      <c r="B182" s="87">
        <v>3211</v>
      </c>
      <c r="C182" s="87" t="s">
        <v>9</v>
      </c>
      <c r="D182" s="171">
        <v>58300</v>
      </c>
      <c r="E182" s="86">
        <v>0</v>
      </c>
      <c r="F182" s="82">
        <f t="shared" si="9"/>
        <v>0</v>
      </c>
      <c r="G182" s="82">
        <v>100</v>
      </c>
      <c r="H182" s="115">
        <f t="shared" si="7"/>
        <v>-50</v>
      </c>
      <c r="I182" s="116">
        <v>50</v>
      </c>
      <c r="J182" s="82"/>
      <c r="K182" s="82"/>
      <c r="L182" s="82"/>
      <c r="M182" s="82"/>
    </row>
    <row r="183" spans="1:13" s="104" customFormat="1" ht="27" customHeight="1">
      <c r="A183" s="84"/>
      <c r="B183" s="83">
        <v>323</v>
      </c>
      <c r="C183" s="83" t="s">
        <v>15</v>
      </c>
      <c r="D183" s="173"/>
      <c r="E183" s="85">
        <v>0</v>
      </c>
      <c r="F183" s="115">
        <f t="shared" si="9"/>
        <v>0</v>
      </c>
      <c r="G183" s="115">
        <v>550</v>
      </c>
      <c r="H183" s="115">
        <f t="shared" si="7"/>
        <v>-150</v>
      </c>
      <c r="I183" s="112">
        <v>400</v>
      </c>
      <c r="J183" s="115"/>
      <c r="K183" s="115"/>
      <c r="L183" s="115"/>
      <c r="M183" s="115"/>
    </row>
    <row r="184" spans="1:13" ht="27" customHeight="1">
      <c r="A184" s="105"/>
      <c r="B184" s="87">
        <v>3231</v>
      </c>
      <c r="C184" s="87" t="s">
        <v>50</v>
      </c>
      <c r="D184" s="171">
        <v>58300</v>
      </c>
      <c r="E184" s="86">
        <v>0</v>
      </c>
      <c r="F184" s="82">
        <f t="shared" si="9"/>
        <v>0</v>
      </c>
      <c r="G184" s="82">
        <v>550</v>
      </c>
      <c r="H184" s="115">
        <f t="shared" si="7"/>
        <v>-150</v>
      </c>
      <c r="I184" s="116">
        <v>400</v>
      </c>
      <c r="J184" s="82"/>
      <c r="K184" s="82"/>
      <c r="L184" s="82"/>
      <c r="M184" s="82"/>
    </row>
    <row r="185" spans="1:13" s="104" customFormat="1" ht="27" customHeight="1">
      <c r="A185" s="84"/>
      <c r="B185" s="83">
        <v>329</v>
      </c>
      <c r="C185" s="83" t="s">
        <v>27</v>
      </c>
      <c r="D185" s="170"/>
      <c r="E185" s="89">
        <v>3013.8</v>
      </c>
      <c r="F185" s="115">
        <f t="shared" si="9"/>
        <v>400</v>
      </c>
      <c r="G185" s="115">
        <v>50</v>
      </c>
      <c r="H185" s="115">
        <f t="shared" si="7"/>
        <v>0</v>
      </c>
      <c r="I185" s="112">
        <v>50</v>
      </c>
      <c r="J185" s="115"/>
      <c r="K185" s="115"/>
      <c r="L185" s="115"/>
      <c r="M185" s="115"/>
    </row>
    <row r="186" spans="1:13" ht="27" customHeight="1">
      <c r="A186" s="87"/>
      <c r="B186" s="87">
        <v>3299</v>
      </c>
      <c r="C186" s="87" t="s">
        <v>27</v>
      </c>
      <c r="D186" s="171">
        <v>58300</v>
      </c>
      <c r="E186" s="88">
        <v>3013.8</v>
      </c>
      <c r="F186" s="82">
        <f t="shared" si="9"/>
        <v>400</v>
      </c>
      <c r="G186" s="82">
        <v>50</v>
      </c>
      <c r="H186" s="115">
        <f t="shared" si="7"/>
        <v>0</v>
      </c>
      <c r="I186" s="116">
        <v>50</v>
      </c>
      <c r="J186" s="82"/>
      <c r="K186" s="82"/>
      <c r="L186" s="82"/>
      <c r="M186" s="82"/>
    </row>
    <row r="187" spans="1:13" s="104" customFormat="1" ht="27" customHeight="1">
      <c r="A187" s="83" t="s">
        <v>316</v>
      </c>
      <c r="B187" s="83" t="s">
        <v>3</v>
      </c>
      <c r="C187" s="83" t="s">
        <v>317</v>
      </c>
      <c r="D187" s="173"/>
      <c r="E187" s="89">
        <v>0</v>
      </c>
      <c r="F187" s="115">
        <v>0</v>
      </c>
      <c r="G187" s="115">
        <v>200</v>
      </c>
      <c r="H187" s="115">
        <f t="shared" si="7"/>
        <v>0</v>
      </c>
      <c r="I187" s="112">
        <v>200</v>
      </c>
      <c r="J187" s="115"/>
      <c r="K187" s="115"/>
      <c r="L187" s="115"/>
      <c r="M187" s="115"/>
    </row>
    <row r="188" spans="1:13" s="104" customFormat="1" ht="27" customHeight="1">
      <c r="A188" s="83"/>
      <c r="B188" s="83">
        <v>3</v>
      </c>
      <c r="C188" s="83" t="s">
        <v>157</v>
      </c>
      <c r="D188" s="173"/>
      <c r="E188" s="89">
        <v>0</v>
      </c>
      <c r="F188" s="115">
        <v>0</v>
      </c>
      <c r="G188" s="115">
        <v>200</v>
      </c>
      <c r="H188" s="115">
        <f t="shared" si="7"/>
        <v>0</v>
      </c>
      <c r="I188" s="112">
        <v>200</v>
      </c>
      <c r="J188" s="115"/>
      <c r="K188" s="115"/>
      <c r="L188" s="115"/>
      <c r="M188" s="115"/>
    </row>
    <row r="189" spans="1:13" s="104" customFormat="1" ht="27" customHeight="1">
      <c r="A189" s="83"/>
      <c r="B189" s="83">
        <v>32</v>
      </c>
      <c r="C189" s="83" t="s">
        <v>156</v>
      </c>
      <c r="D189" s="173"/>
      <c r="E189" s="89">
        <v>0</v>
      </c>
      <c r="F189" s="115">
        <v>0</v>
      </c>
      <c r="G189" s="115">
        <v>200</v>
      </c>
      <c r="H189" s="115">
        <f t="shared" si="7"/>
        <v>0</v>
      </c>
      <c r="I189" s="112">
        <v>200</v>
      </c>
      <c r="J189" s="115"/>
      <c r="K189" s="115"/>
      <c r="L189" s="115"/>
      <c r="M189" s="115"/>
    </row>
    <row r="190" spans="1:13" s="104" customFormat="1" ht="27" customHeight="1">
      <c r="A190" s="83"/>
      <c r="B190" s="83">
        <v>322</v>
      </c>
      <c r="C190" s="83" t="s">
        <v>261</v>
      </c>
      <c r="D190" s="173"/>
      <c r="E190" s="89">
        <v>0</v>
      </c>
      <c r="F190" s="115">
        <v>0</v>
      </c>
      <c r="G190" s="115">
        <v>200</v>
      </c>
      <c r="H190" s="115">
        <f t="shared" si="7"/>
        <v>-125</v>
      </c>
      <c r="I190" s="112">
        <v>75</v>
      </c>
      <c r="J190" s="115"/>
      <c r="K190" s="115"/>
      <c r="L190" s="115"/>
      <c r="M190" s="115"/>
    </row>
    <row r="191" spans="1:13" ht="27" customHeight="1">
      <c r="A191" s="87"/>
      <c r="B191" s="87">
        <v>3221</v>
      </c>
      <c r="C191" s="87" t="s">
        <v>44</v>
      </c>
      <c r="D191" s="171">
        <v>58800</v>
      </c>
      <c r="E191" s="90">
        <v>0</v>
      </c>
      <c r="F191" s="82">
        <v>0</v>
      </c>
      <c r="G191" s="82">
        <v>200</v>
      </c>
      <c r="H191" s="115">
        <f t="shared" si="7"/>
        <v>-125</v>
      </c>
      <c r="I191" s="116">
        <v>75</v>
      </c>
      <c r="J191" s="82"/>
      <c r="K191" s="82"/>
      <c r="L191" s="82"/>
      <c r="M191" s="82"/>
    </row>
    <row r="192" spans="1:13" s="104" customFormat="1" ht="27" customHeight="1">
      <c r="A192" s="83"/>
      <c r="B192" s="83">
        <v>323</v>
      </c>
      <c r="C192" s="83" t="s">
        <v>15</v>
      </c>
      <c r="D192" s="173"/>
      <c r="E192" s="89">
        <v>0</v>
      </c>
      <c r="F192" s="115">
        <v>0</v>
      </c>
      <c r="G192" s="115">
        <v>0</v>
      </c>
      <c r="H192" s="115">
        <f t="shared" si="7"/>
        <v>125</v>
      </c>
      <c r="I192" s="112">
        <v>125</v>
      </c>
      <c r="J192" s="115"/>
      <c r="K192" s="115"/>
      <c r="L192" s="115"/>
      <c r="M192" s="115"/>
    </row>
    <row r="193" spans="1:13" ht="27" customHeight="1">
      <c r="A193" s="87"/>
      <c r="B193" s="87">
        <v>3231</v>
      </c>
      <c r="C193" s="87" t="s">
        <v>50</v>
      </c>
      <c r="D193" s="171">
        <v>58800</v>
      </c>
      <c r="E193" s="88">
        <v>0</v>
      </c>
      <c r="F193" s="82">
        <v>0</v>
      </c>
      <c r="G193" s="82">
        <v>0</v>
      </c>
      <c r="H193" s="115">
        <f t="shared" si="7"/>
        <v>125</v>
      </c>
      <c r="I193" s="116">
        <v>125</v>
      </c>
      <c r="J193" s="82"/>
      <c r="K193" s="82"/>
      <c r="L193" s="82"/>
      <c r="M193" s="82"/>
    </row>
    <row r="194" spans="1:13" s="104" customFormat="1" ht="27" customHeight="1">
      <c r="A194" s="83" t="s">
        <v>277</v>
      </c>
      <c r="B194" s="84" t="s">
        <v>3</v>
      </c>
      <c r="C194" s="83" t="s">
        <v>278</v>
      </c>
      <c r="D194" s="170"/>
      <c r="E194" s="85">
        <f>SUM(E195)</f>
        <v>147194</v>
      </c>
      <c r="F194" s="115">
        <f aca="true" t="shared" si="10" ref="F194:F225">E194/7.5345</f>
        <v>19536.001061782466</v>
      </c>
      <c r="G194" s="115">
        <f>SUM(G195)</f>
        <v>32000</v>
      </c>
      <c r="H194" s="115">
        <f t="shared" si="7"/>
        <v>5800</v>
      </c>
      <c r="I194" s="112">
        <v>37800</v>
      </c>
      <c r="J194" s="115">
        <f>SUM(J195)</f>
        <v>147194</v>
      </c>
      <c r="K194" s="115">
        <f>J194/7.5345</f>
        <v>19536.001061782466</v>
      </c>
      <c r="L194" s="115">
        <v>147194</v>
      </c>
      <c r="M194" s="115">
        <f>L194/7.5345</f>
        <v>19536.001061782466</v>
      </c>
    </row>
    <row r="195" spans="1:13" s="104" customFormat="1" ht="27" customHeight="1">
      <c r="A195" s="84"/>
      <c r="B195" s="83">
        <v>3</v>
      </c>
      <c r="C195" s="83" t="s">
        <v>157</v>
      </c>
      <c r="D195" s="170"/>
      <c r="E195" s="85">
        <f>SUM(E196,E202)</f>
        <v>147194</v>
      </c>
      <c r="F195" s="115">
        <f t="shared" si="10"/>
        <v>19536.001061782466</v>
      </c>
      <c r="G195" s="115">
        <f>SUM(G196,G202)</f>
        <v>32000</v>
      </c>
      <c r="H195" s="115">
        <f t="shared" si="7"/>
        <v>5800</v>
      </c>
      <c r="I195" s="112">
        <f>SUM(I196,I202)</f>
        <v>37800</v>
      </c>
      <c r="J195" s="115">
        <f>SUM(J196,J202)</f>
        <v>147194</v>
      </c>
      <c r="K195" s="115">
        <f>J195/7.5345</f>
        <v>19536.001061782466</v>
      </c>
      <c r="L195" s="115">
        <v>147194</v>
      </c>
      <c r="M195" s="115">
        <f>L195/7.5345</f>
        <v>19536.001061782466</v>
      </c>
    </row>
    <row r="196" spans="1:13" s="104" customFormat="1" ht="27" customHeight="1">
      <c r="A196" s="84"/>
      <c r="B196" s="83">
        <v>32</v>
      </c>
      <c r="C196" s="83" t="s">
        <v>156</v>
      </c>
      <c r="D196" s="170"/>
      <c r="E196" s="85">
        <f>SUM(E197,E200)</f>
        <v>53012.75</v>
      </c>
      <c r="F196" s="115">
        <f t="shared" si="10"/>
        <v>7036.001061782467</v>
      </c>
      <c r="G196" s="115">
        <f>SUM(G197,G200)</f>
        <v>12300</v>
      </c>
      <c r="H196" s="115">
        <f t="shared" si="7"/>
        <v>1500</v>
      </c>
      <c r="I196" s="112">
        <f>SUM(I197,I200)</f>
        <v>13800</v>
      </c>
      <c r="J196" s="115">
        <v>53012.75</v>
      </c>
      <c r="K196" s="115">
        <f>J196/7.5345</f>
        <v>7036.001061782467</v>
      </c>
      <c r="L196" s="115">
        <v>53012.75</v>
      </c>
      <c r="M196" s="115">
        <f>L196/7.5345</f>
        <v>7036.001061782467</v>
      </c>
    </row>
    <row r="197" spans="1:13" s="104" customFormat="1" ht="27" customHeight="1">
      <c r="A197" s="84"/>
      <c r="B197" s="83" t="s">
        <v>34</v>
      </c>
      <c r="C197" s="83" t="s">
        <v>261</v>
      </c>
      <c r="D197" s="170"/>
      <c r="E197" s="89">
        <f>SUM(E198:E199)</f>
        <v>3013.8</v>
      </c>
      <c r="F197" s="115">
        <f t="shared" si="10"/>
        <v>400</v>
      </c>
      <c r="G197" s="115">
        <f>SUM(G198:G199)</f>
        <v>281.36</v>
      </c>
      <c r="H197" s="115">
        <f t="shared" si="7"/>
        <v>-21.360000000000014</v>
      </c>
      <c r="I197" s="112">
        <v>260</v>
      </c>
      <c r="J197" s="115"/>
      <c r="K197" s="115"/>
      <c r="L197" s="115"/>
      <c r="M197" s="115"/>
    </row>
    <row r="198" spans="1:13" ht="27" customHeight="1">
      <c r="A198" s="87"/>
      <c r="B198" s="87" t="s">
        <v>43</v>
      </c>
      <c r="C198" s="87" t="s">
        <v>44</v>
      </c>
      <c r="D198" s="171">
        <v>53082</v>
      </c>
      <c r="E198" s="88">
        <v>1506.9</v>
      </c>
      <c r="F198" s="82">
        <f t="shared" si="10"/>
        <v>200</v>
      </c>
      <c r="G198" s="82">
        <v>200</v>
      </c>
      <c r="H198" s="115">
        <f t="shared" si="7"/>
        <v>-40</v>
      </c>
      <c r="I198" s="116">
        <v>160</v>
      </c>
      <c r="J198" s="82"/>
      <c r="K198" s="82"/>
      <c r="L198" s="82"/>
      <c r="M198" s="82"/>
    </row>
    <row r="199" spans="1:13" ht="27" customHeight="1">
      <c r="A199" s="87"/>
      <c r="B199" s="87">
        <v>3222</v>
      </c>
      <c r="C199" s="87" t="s">
        <v>55</v>
      </c>
      <c r="D199" s="171">
        <v>53082</v>
      </c>
      <c r="E199" s="88">
        <v>1506.9</v>
      </c>
      <c r="F199" s="82">
        <f t="shared" si="10"/>
        <v>200</v>
      </c>
      <c r="G199" s="82">
        <v>81.36</v>
      </c>
      <c r="H199" s="115">
        <f aca="true" t="shared" si="11" ref="H199:H266">SUM(I199-G199)</f>
        <v>18.64</v>
      </c>
      <c r="I199" s="116">
        <v>100</v>
      </c>
      <c r="J199" s="82"/>
      <c r="K199" s="82"/>
      <c r="L199" s="82"/>
      <c r="M199" s="82"/>
    </row>
    <row r="200" spans="1:13" s="104" customFormat="1" ht="27" customHeight="1">
      <c r="A200" s="84"/>
      <c r="B200" s="83" t="s">
        <v>10</v>
      </c>
      <c r="C200" s="83" t="s">
        <v>11</v>
      </c>
      <c r="D200" s="170"/>
      <c r="E200" s="89">
        <v>49998.95</v>
      </c>
      <c r="F200" s="115">
        <f t="shared" si="10"/>
        <v>6636.001061782466</v>
      </c>
      <c r="G200" s="115">
        <v>12018.64</v>
      </c>
      <c r="H200" s="115">
        <f t="shared" si="11"/>
        <v>1521.3600000000006</v>
      </c>
      <c r="I200" s="112">
        <v>13540</v>
      </c>
      <c r="J200" s="115"/>
      <c r="K200" s="115"/>
      <c r="L200" s="115"/>
      <c r="M200" s="115"/>
    </row>
    <row r="201" spans="1:13" ht="27" customHeight="1">
      <c r="A201" s="87"/>
      <c r="B201" s="87" t="s">
        <v>16</v>
      </c>
      <c r="C201" s="87" t="s">
        <v>27</v>
      </c>
      <c r="D201" s="171">
        <v>53082</v>
      </c>
      <c r="E201" s="88">
        <v>49998.95</v>
      </c>
      <c r="F201" s="82">
        <f t="shared" si="10"/>
        <v>6636.001061782466</v>
      </c>
      <c r="G201" s="82">
        <v>12018.64</v>
      </c>
      <c r="H201" s="115">
        <f t="shared" si="11"/>
        <v>1521.3600000000006</v>
      </c>
      <c r="I201" s="116">
        <v>13540</v>
      </c>
      <c r="J201" s="82"/>
      <c r="K201" s="82"/>
      <c r="L201" s="82"/>
      <c r="M201" s="82"/>
    </row>
    <row r="202" spans="1:13" s="104" customFormat="1" ht="27" customHeight="1">
      <c r="A202" s="83"/>
      <c r="B202" s="83">
        <v>37</v>
      </c>
      <c r="C202" s="83" t="s">
        <v>159</v>
      </c>
      <c r="D202" s="173"/>
      <c r="E202" s="89">
        <v>94181.25</v>
      </c>
      <c r="F202" s="115">
        <f t="shared" si="10"/>
        <v>12500</v>
      </c>
      <c r="G202" s="115">
        <v>19700</v>
      </c>
      <c r="H202" s="115">
        <f t="shared" si="11"/>
        <v>4300</v>
      </c>
      <c r="I202" s="112">
        <v>24000</v>
      </c>
      <c r="J202" s="115">
        <v>94181.25</v>
      </c>
      <c r="K202" s="115">
        <f>J202/7.5345</f>
        <v>12500</v>
      </c>
      <c r="L202" s="115">
        <v>94181.25</v>
      </c>
      <c r="M202" s="115">
        <f>L202/7.5345</f>
        <v>12500</v>
      </c>
    </row>
    <row r="203" spans="1:13" s="104" customFormat="1" ht="27" customHeight="1">
      <c r="A203" s="83"/>
      <c r="B203" s="83">
        <v>372</v>
      </c>
      <c r="C203" s="83" t="s">
        <v>13</v>
      </c>
      <c r="D203" s="173"/>
      <c r="E203" s="89">
        <v>94181.25</v>
      </c>
      <c r="F203" s="115">
        <f t="shared" si="10"/>
        <v>12500</v>
      </c>
      <c r="G203" s="115">
        <v>19700</v>
      </c>
      <c r="H203" s="115">
        <f t="shared" si="11"/>
        <v>4300</v>
      </c>
      <c r="I203" s="112">
        <v>24000</v>
      </c>
      <c r="J203" s="115"/>
      <c r="K203" s="115"/>
      <c r="L203" s="115"/>
      <c r="M203" s="115"/>
    </row>
    <row r="204" spans="1:13" ht="27" customHeight="1">
      <c r="A204" s="87"/>
      <c r="B204" s="87">
        <v>3722</v>
      </c>
      <c r="C204" s="87" t="s">
        <v>279</v>
      </c>
      <c r="D204" s="171">
        <v>53082</v>
      </c>
      <c r="E204" s="88">
        <v>94181.25</v>
      </c>
      <c r="F204" s="82">
        <f t="shared" si="10"/>
        <v>12500</v>
      </c>
      <c r="G204" s="82">
        <v>19700</v>
      </c>
      <c r="H204" s="115">
        <f t="shared" si="11"/>
        <v>4300</v>
      </c>
      <c r="I204" s="116">
        <v>24000</v>
      </c>
      <c r="J204" s="82"/>
      <c r="K204" s="82"/>
      <c r="L204" s="82"/>
      <c r="M204" s="82"/>
    </row>
    <row r="205" spans="1:13" s="104" customFormat="1" ht="27" customHeight="1">
      <c r="A205" s="83" t="s">
        <v>280</v>
      </c>
      <c r="B205" s="83" t="s">
        <v>3</v>
      </c>
      <c r="C205" s="83" t="s">
        <v>285</v>
      </c>
      <c r="D205" s="173"/>
      <c r="E205" s="89">
        <v>1506.9</v>
      </c>
      <c r="F205" s="115">
        <f t="shared" si="10"/>
        <v>200</v>
      </c>
      <c r="G205" s="115">
        <v>200</v>
      </c>
      <c r="H205" s="115">
        <f t="shared" si="11"/>
        <v>0</v>
      </c>
      <c r="I205" s="112">
        <v>200</v>
      </c>
      <c r="J205" s="115">
        <v>1506.9</v>
      </c>
      <c r="K205" s="115">
        <f>J205/7.5345</f>
        <v>200</v>
      </c>
      <c r="L205" s="115">
        <v>1506.9</v>
      </c>
      <c r="M205" s="115">
        <f>L205/7.5345</f>
        <v>200</v>
      </c>
    </row>
    <row r="206" spans="1:13" s="104" customFormat="1" ht="27" customHeight="1">
      <c r="A206" s="83"/>
      <c r="B206" s="83">
        <v>3</v>
      </c>
      <c r="C206" s="83" t="s">
        <v>157</v>
      </c>
      <c r="D206" s="173"/>
      <c r="E206" s="89">
        <v>1506.9</v>
      </c>
      <c r="F206" s="115">
        <f t="shared" si="10"/>
        <v>200</v>
      </c>
      <c r="G206" s="115">
        <v>200</v>
      </c>
      <c r="H206" s="115">
        <f t="shared" si="11"/>
        <v>0</v>
      </c>
      <c r="I206" s="112">
        <v>200</v>
      </c>
      <c r="J206" s="115">
        <v>1506.9</v>
      </c>
      <c r="K206" s="115">
        <f>J206/7.5345</f>
        <v>200</v>
      </c>
      <c r="L206" s="115">
        <v>1506.9</v>
      </c>
      <c r="M206" s="115">
        <f>L206/7.5345</f>
        <v>200</v>
      </c>
    </row>
    <row r="207" spans="1:13" s="104" customFormat="1" ht="27" customHeight="1">
      <c r="A207" s="83"/>
      <c r="B207" s="83">
        <v>32</v>
      </c>
      <c r="C207" s="83" t="s">
        <v>156</v>
      </c>
      <c r="D207" s="173"/>
      <c r="E207" s="89">
        <v>1506.9</v>
      </c>
      <c r="F207" s="115">
        <f t="shared" si="10"/>
        <v>200</v>
      </c>
      <c r="G207" s="115">
        <v>200</v>
      </c>
      <c r="H207" s="115">
        <f t="shared" si="11"/>
        <v>0</v>
      </c>
      <c r="I207" s="112">
        <v>200</v>
      </c>
      <c r="J207" s="115">
        <v>1506.9</v>
      </c>
      <c r="K207" s="115">
        <f>J207/7.5345</f>
        <v>200</v>
      </c>
      <c r="L207" s="115">
        <v>1506.9</v>
      </c>
      <c r="M207" s="115">
        <f>L207/7.5345</f>
        <v>200</v>
      </c>
    </row>
    <row r="208" spans="1:13" s="104" customFormat="1" ht="27" customHeight="1">
      <c r="A208" s="83"/>
      <c r="B208" s="83">
        <v>323</v>
      </c>
      <c r="C208" s="83" t="s">
        <v>15</v>
      </c>
      <c r="D208" s="173"/>
      <c r="E208" s="89">
        <v>0</v>
      </c>
      <c r="F208" s="115">
        <f t="shared" si="10"/>
        <v>0</v>
      </c>
      <c r="G208" s="115">
        <v>100</v>
      </c>
      <c r="H208" s="115">
        <f t="shared" si="11"/>
        <v>0</v>
      </c>
      <c r="I208" s="112">
        <v>100</v>
      </c>
      <c r="J208" s="115"/>
      <c r="K208" s="115"/>
      <c r="L208" s="115"/>
      <c r="M208" s="115"/>
    </row>
    <row r="209" spans="1:13" ht="27" customHeight="1">
      <c r="A209" s="87"/>
      <c r="B209" s="87">
        <v>3231</v>
      </c>
      <c r="C209" s="87" t="s">
        <v>50</v>
      </c>
      <c r="D209" s="171">
        <v>47300</v>
      </c>
      <c r="E209" s="88">
        <v>0</v>
      </c>
      <c r="F209" s="82">
        <f t="shared" si="10"/>
        <v>0</v>
      </c>
      <c r="G209" s="82">
        <v>100</v>
      </c>
      <c r="H209" s="115">
        <f t="shared" si="11"/>
        <v>0</v>
      </c>
      <c r="I209" s="116">
        <v>100</v>
      </c>
      <c r="J209" s="82"/>
      <c r="K209" s="82"/>
      <c r="L209" s="82"/>
      <c r="M209" s="82"/>
    </row>
    <row r="210" spans="1:13" s="104" customFormat="1" ht="27" customHeight="1">
      <c r="A210" s="83"/>
      <c r="B210" s="83">
        <v>329</v>
      </c>
      <c r="C210" s="83" t="s">
        <v>11</v>
      </c>
      <c r="D210" s="173"/>
      <c r="E210" s="89">
        <v>1506.9</v>
      </c>
      <c r="F210" s="115">
        <f t="shared" si="10"/>
        <v>200</v>
      </c>
      <c r="G210" s="115">
        <v>100</v>
      </c>
      <c r="H210" s="115">
        <f t="shared" si="11"/>
        <v>0</v>
      </c>
      <c r="I210" s="112">
        <v>100</v>
      </c>
      <c r="J210" s="115"/>
      <c r="K210" s="115"/>
      <c r="L210" s="115"/>
      <c r="M210" s="115"/>
    </row>
    <row r="211" spans="1:13" ht="27" customHeight="1">
      <c r="A211" s="87"/>
      <c r="B211" s="87">
        <v>3299</v>
      </c>
      <c r="C211" s="87" t="s">
        <v>11</v>
      </c>
      <c r="D211" s="171">
        <v>47300</v>
      </c>
      <c r="E211" s="88">
        <v>1506.9</v>
      </c>
      <c r="F211" s="82">
        <f t="shared" si="10"/>
        <v>200</v>
      </c>
      <c r="G211" s="82">
        <v>100</v>
      </c>
      <c r="H211" s="115">
        <f t="shared" si="11"/>
        <v>0</v>
      </c>
      <c r="I211" s="116">
        <v>100</v>
      </c>
      <c r="J211" s="82"/>
      <c r="K211" s="82"/>
      <c r="L211" s="82"/>
      <c r="M211" s="82"/>
    </row>
    <row r="212" spans="1:13" s="104" customFormat="1" ht="27" customHeight="1">
      <c r="A212" s="83" t="s">
        <v>281</v>
      </c>
      <c r="B212" s="83" t="s">
        <v>3</v>
      </c>
      <c r="C212" s="83" t="s">
        <v>286</v>
      </c>
      <c r="D212" s="173"/>
      <c r="E212" s="89">
        <v>3239.84</v>
      </c>
      <c r="F212" s="115">
        <f t="shared" si="10"/>
        <v>430.0006636140421</v>
      </c>
      <c r="G212" s="115">
        <f>SUM(G213)</f>
        <v>428.1</v>
      </c>
      <c r="H212" s="115">
        <f t="shared" si="11"/>
        <v>0</v>
      </c>
      <c r="I212" s="112">
        <v>428.1</v>
      </c>
      <c r="J212" s="115">
        <v>0</v>
      </c>
      <c r="K212" s="115">
        <v>0</v>
      </c>
      <c r="L212" s="115">
        <v>0</v>
      </c>
      <c r="M212" s="115"/>
    </row>
    <row r="213" spans="1:13" s="104" customFormat="1" ht="27" customHeight="1">
      <c r="A213" s="83"/>
      <c r="B213" s="83">
        <v>3</v>
      </c>
      <c r="C213" s="83" t="s">
        <v>157</v>
      </c>
      <c r="D213" s="173"/>
      <c r="E213" s="89">
        <f>SUM(E214)</f>
        <v>3239.84</v>
      </c>
      <c r="F213" s="115">
        <f t="shared" si="10"/>
        <v>430.0006636140421</v>
      </c>
      <c r="G213" s="115">
        <f>SUM(G214)</f>
        <v>428.1</v>
      </c>
      <c r="H213" s="115">
        <f t="shared" si="11"/>
        <v>-200.00000000000003</v>
      </c>
      <c r="I213" s="112">
        <f>SUM(I214)</f>
        <v>228.1</v>
      </c>
      <c r="J213" s="115">
        <v>0</v>
      </c>
      <c r="K213" s="115">
        <v>0</v>
      </c>
      <c r="L213" s="115">
        <v>0</v>
      </c>
      <c r="M213" s="115"/>
    </row>
    <row r="214" spans="1:13" s="104" customFormat="1" ht="27" customHeight="1">
      <c r="A214" s="83"/>
      <c r="B214" s="83">
        <v>32</v>
      </c>
      <c r="C214" s="83" t="s">
        <v>156</v>
      </c>
      <c r="D214" s="173"/>
      <c r="E214" s="89">
        <f>SUM(E215,E218,E221)</f>
        <v>3239.84</v>
      </c>
      <c r="F214" s="115">
        <f t="shared" si="10"/>
        <v>430.0006636140421</v>
      </c>
      <c r="G214" s="115">
        <f>SUM(G215,G218,G221)</f>
        <v>428.1</v>
      </c>
      <c r="H214" s="115">
        <f t="shared" si="11"/>
        <v>-200.00000000000003</v>
      </c>
      <c r="I214" s="112">
        <f>SUM(I215,I218,I221)</f>
        <v>228.1</v>
      </c>
      <c r="J214" s="115">
        <v>0</v>
      </c>
      <c r="K214" s="115">
        <v>0</v>
      </c>
      <c r="L214" s="115">
        <v>0</v>
      </c>
      <c r="M214" s="115">
        <v>0</v>
      </c>
    </row>
    <row r="215" spans="1:13" s="104" customFormat="1" ht="27" customHeight="1">
      <c r="A215" s="83"/>
      <c r="B215" s="83">
        <v>322</v>
      </c>
      <c r="C215" s="83" t="s">
        <v>282</v>
      </c>
      <c r="D215" s="173"/>
      <c r="E215" s="89">
        <f>SUM(E216:E217)</f>
        <v>2509</v>
      </c>
      <c r="F215" s="115">
        <f t="shared" si="10"/>
        <v>333.00152631229673</v>
      </c>
      <c r="G215" s="115">
        <f>SUM(G216:G217)</f>
        <v>331.1</v>
      </c>
      <c r="H215" s="115">
        <f t="shared" si="11"/>
        <v>-200.00000000000003</v>
      </c>
      <c r="I215" s="112">
        <f>SUM(I216:I217)</f>
        <v>131.1</v>
      </c>
      <c r="J215" s="115"/>
      <c r="K215" s="115"/>
      <c r="L215" s="115"/>
      <c r="M215" s="115"/>
    </row>
    <row r="216" spans="1:13" ht="27" customHeight="1">
      <c r="A216" s="87"/>
      <c r="B216" s="87">
        <v>3221</v>
      </c>
      <c r="C216" s="87" t="s">
        <v>44</v>
      </c>
      <c r="D216" s="171">
        <v>53082</v>
      </c>
      <c r="E216" s="88">
        <v>504.82</v>
      </c>
      <c r="F216" s="82">
        <f t="shared" si="10"/>
        <v>67.00112814387153</v>
      </c>
      <c r="G216" s="82">
        <v>67</v>
      </c>
      <c r="H216" s="115">
        <f t="shared" si="11"/>
        <v>0</v>
      </c>
      <c r="I216" s="116">
        <v>67</v>
      </c>
      <c r="J216" s="82"/>
      <c r="K216" s="82"/>
      <c r="L216" s="82"/>
      <c r="M216" s="82"/>
    </row>
    <row r="217" spans="1:13" ht="27" customHeight="1">
      <c r="A217" s="87"/>
      <c r="B217" s="87">
        <v>3225</v>
      </c>
      <c r="C217" s="87" t="s">
        <v>48</v>
      </c>
      <c r="D217" s="171">
        <v>53082</v>
      </c>
      <c r="E217" s="88">
        <v>2004.18</v>
      </c>
      <c r="F217" s="82">
        <f t="shared" si="10"/>
        <v>266.00039816842525</v>
      </c>
      <c r="G217" s="82">
        <v>264.1</v>
      </c>
      <c r="H217" s="115">
        <f t="shared" si="11"/>
        <v>-200.00000000000003</v>
      </c>
      <c r="I217" s="116">
        <v>64.1</v>
      </c>
      <c r="J217" s="82"/>
      <c r="K217" s="82"/>
      <c r="L217" s="82"/>
      <c r="M217" s="82"/>
    </row>
    <row r="218" spans="1:13" s="104" customFormat="1" ht="27" customHeight="1">
      <c r="A218" s="83"/>
      <c r="B218" s="83">
        <v>323</v>
      </c>
      <c r="C218" s="83" t="s">
        <v>15</v>
      </c>
      <c r="D218" s="173"/>
      <c r="E218" s="89">
        <v>52.75</v>
      </c>
      <c r="F218" s="115">
        <f t="shared" si="10"/>
        <v>7.001128143871524</v>
      </c>
      <c r="G218" s="115">
        <v>7</v>
      </c>
      <c r="H218" s="115">
        <f t="shared" si="11"/>
        <v>0</v>
      </c>
      <c r="I218" s="112">
        <v>7</v>
      </c>
      <c r="J218" s="115"/>
      <c r="K218" s="115"/>
      <c r="L218" s="115"/>
      <c r="M218" s="115"/>
    </row>
    <row r="219" spans="1:13" ht="27" customHeight="1">
      <c r="A219" s="87"/>
      <c r="B219" s="87">
        <v>3231</v>
      </c>
      <c r="C219" s="87" t="s">
        <v>50</v>
      </c>
      <c r="D219" s="171">
        <v>53082</v>
      </c>
      <c r="E219" s="89">
        <v>52.75</v>
      </c>
      <c r="F219" s="82">
        <f t="shared" si="10"/>
        <v>7.001128143871524</v>
      </c>
      <c r="G219" s="82">
        <v>7</v>
      </c>
      <c r="H219" s="115">
        <f t="shared" si="11"/>
        <v>0</v>
      </c>
      <c r="I219" s="116">
        <v>7</v>
      </c>
      <c r="J219" s="82"/>
      <c r="K219" s="82"/>
      <c r="L219" s="82"/>
      <c r="M219" s="82"/>
    </row>
    <row r="220" spans="1:13" ht="27" customHeight="1">
      <c r="A220" s="87"/>
      <c r="B220" s="87">
        <v>3239</v>
      </c>
      <c r="C220" s="87" t="s">
        <v>20</v>
      </c>
      <c r="D220" s="171">
        <v>53082</v>
      </c>
      <c r="E220" s="88">
        <v>0</v>
      </c>
      <c r="F220" s="82">
        <f t="shared" si="10"/>
        <v>0</v>
      </c>
      <c r="G220" s="82">
        <v>0</v>
      </c>
      <c r="H220" s="115">
        <f t="shared" si="11"/>
        <v>0</v>
      </c>
      <c r="I220" s="116">
        <v>0</v>
      </c>
      <c r="J220" s="82"/>
      <c r="K220" s="82"/>
      <c r="L220" s="82"/>
      <c r="M220" s="82"/>
    </row>
    <row r="221" spans="1:13" s="104" customFormat="1" ht="27" customHeight="1">
      <c r="A221" s="83"/>
      <c r="B221" s="83">
        <v>329</v>
      </c>
      <c r="C221" s="83" t="s">
        <v>11</v>
      </c>
      <c r="D221" s="173"/>
      <c r="E221" s="89">
        <v>678.09</v>
      </c>
      <c r="F221" s="115">
        <f t="shared" si="10"/>
        <v>89.99800915787378</v>
      </c>
      <c r="G221" s="115">
        <v>90</v>
      </c>
      <c r="H221" s="115">
        <f t="shared" si="11"/>
        <v>0</v>
      </c>
      <c r="I221" s="112">
        <v>90</v>
      </c>
      <c r="J221" s="115"/>
      <c r="K221" s="115"/>
      <c r="L221" s="115"/>
      <c r="M221" s="115"/>
    </row>
    <row r="222" spans="1:13" ht="27" customHeight="1">
      <c r="A222" s="87"/>
      <c r="B222" s="87">
        <v>3299</v>
      </c>
      <c r="C222" s="87" t="s">
        <v>11</v>
      </c>
      <c r="D222" s="171">
        <v>53082</v>
      </c>
      <c r="E222" s="88">
        <v>678.09</v>
      </c>
      <c r="F222" s="82">
        <f t="shared" si="10"/>
        <v>89.99800915787378</v>
      </c>
      <c r="G222" s="82">
        <v>90</v>
      </c>
      <c r="H222" s="115">
        <f t="shared" si="11"/>
        <v>0</v>
      </c>
      <c r="I222" s="116">
        <v>90</v>
      </c>
      <c r="J222" s="82"/>
      <c r="K222" s="82"/>
      <c r="L222" s="82"/>
      <c r="M222" s="82"/>
    </row>
    <row r="223" spans="1:13" s="104" customFormat="1" ht="27" customHeight="1">
      <c r="A223" s="83"/>
      <c r="B223" s="83">
        <v>4</v>
      </c>
      <c r="C223" s="83" t="s">
        <v>161</v>
      </c>
      <c r="D223" s="173"/>
      <c r="E223" s="89">
        <v>0</v>
      </c>
      <c r="F223" s="82">
        <f t="shared" si="10"/>
        <v>0</v>
      </c>
      <c r="G223" s="115">
        <v>0</v>
      </c>
      <c r="H223" s="115">
        <f t="shared" si="11"/>
        <v>200</v>
      </c>
      <c r="I223" s="112">
        <v>200</v>
      </c>
      <c r="J223" s="115"/>
      <c r="K223" s="115"/>
      <c r="L223" s="115"/>
      <c r="M223" s="115"/>
    </row>
    <row r="224" spans="1:13" s="104" customFormat="1" ht="27" customHeight="1">
      <c r="A224" s="83"/>
      <c r="B224" s="83">
        <v>42</v>
      </c>
      <c r="C224" s="83" t="s">
        <v>160</v>
      </c>
      <c r="D224" s="173"/>
      <c r="E224" s="89">
        <v>0</v>
      </c>
      <c r="F224" s="82">
        <f t="shared" si="10"/>
        <v>0</v>
      </c>
      <c r="G224" s="115">
        <v>0</v>
      </c>
      <c r="H224" s="115">
        <f t="shared" si="11"/>
        <v>200</v>
      </c>
      <c r="I224" s="112">
        <v>200</v>
      </c>
      <c r="J224" s="115">
        <v>0</v>
      </c>
      <c r="K224" s="115"/>
      <c r="L224" s="115">
        <v>0</v>
      </c>
      <c r="M224" s="115"/>
    </row>
    <row r="225" spans="1:13" s="104" customFormat="1" ht="27" customHeight="1">
      <c r="A225" s="83"/>
      <c r="B225" s="83">
        <v>422</v>
      </c>
      <c r="C225" s="83" t="s">
        <v>255</v>
      </c>
      <c r="D225" s="173"/>
      <c r="E225" s="89">
        <v>0</v>
      </c>
      <c r="F225" s="82">
        <f t="shared" si="10"/>
        <v>0</v>
      </c>
      <c r="G225" s="115">
        <v>0</v>
      </c>
      <c r="H225" s="115">
        <f t="shared" si="11"/>
        <v>200</v>
      </c>
      <c r="I225" s="112">
        <v>200</v>
      </c>
      <c r="J225" s="115"/>
      <c r="K225" s="115"/>
      <c r="L225" s="115"/>
      <c r="M225" s="115"/>
    </row>
    <row r="226" spans="1:13" ht="27" customHeight="1">
      <c r="A226" s="87"/>
      <c r="B226" s="87">
        <v>4221</v>
      </c>
      <c r="C226" s="87" t="s">
        <v>24</v>
      </c>
      <c r="D226" s="171">
        <v>53082</v>
      </c>
      <c r="E226" s="88">
        <v>0</v>
      </c>
      <c r="F226" s="82">
        <f aca="true" t="shared" si="12" ref="F226:F257">E226/7.5345</f>
        <v>0</v>
      </c>
      <c r="G226" s="82">
        <v>0</v>
      </c>
      <c r="H226" s="115">
        <f t="shared" si="11"/>
        <v>200</v>
      </c>
      <c r="I226" s="116">
        <v>200</v>
      </c>
      <c r="J226" s="82"/>
      <c r="K226" s="82"/>
      <c r="L226" s="82"/>
      <c r="M226" s="82"/>
    </row>
    <row r="227" spans="1:13" s="104" customFormat="1" ht="27" customHeight="1">
      <c r="A227" s="83" t="s">
        <v>246</v>
      </c>
      <c r="B227" s="84" t="s">
        <v>3</v>
      </c>
      <c r="C227" s="83" t="s">
        <v>339</v>
      </c>
      <c r="D227" s="170"/>
      <c r="E227" s="85">
        <f>SUM(E228)</f>
        <v>7007.09</v>
      </c>
      <c r="F227" s="115">
        <f t="shared" si="12"/>
        <v>930.0006636140421</v>
      </c>
      <c r="G227" s="115">
        <f>SUM(G228)</f>
        <v>929.06</v>
      </c>
      <c r="H227" s="115">
        <f t="shared" si="11"/>
        <v>0</v>
      </c>
      <c r="I227" s="112">
        <v>929.06</v>
      </c>
      <c r="J227" s="115">
        <v>7007.09</v>
      </c>
      <c r="K227" s="115">
        <f>J227/7.5345</f>
        <v>930.0006636140421</v>
      </c>
      <c r="L227" s="115">
        <v>7007.09</v>
      </c>
      <c r="M227" s="115">
        <f>L227/7.5345</f>
        <v>930.0006636140421</v>
      </c>
    </row>
    <row r="228" spans="1:13" s="104" customFormat="1" ht="27" customHeight="1">
      <c r="A228" s="84"/>
      <c r="B228" s="83">
        <v>3</v>
      </c>
      <c r="C228" s="83" t="s">
        <v>157</v>
      </c>
      <c r="D228" s="170"/>
      <c r="E228" s="85">
        <f>SUM(E229)</f>
        <v>7007.09</v>
      </c>
      <c r="F228" s="115">
        <f t="shared" si="12"/>
        <v>930.0006636140421</v>
      </c>
      <c r="G228" s="115">
        <f>SUM(G229,G239)</f>
        <v>929.06</v>
      </c>
      <c r="H228" s="115">
        <f t="shared" si="11"/>
        <v>0</v>
      </c>
      <c r="I228" s="112">
        <f>SUM(I229,I239)</f>
        <v>929.06</v>
      </c>
      <c r="J228" s="115">
        <v>7007.09</v>
      </c>
      <c r="K228" s="115">
        <f>J228/7.5345</f>
        <v>930.0006636140421</v>
      </c>
      <c r="L228" s="115">
        <v>7007.09</v>
      </c>
      <c r="M228" s="115">
        <f>L228/7.5345</f>
        <v>930.0006636140421</v>
      </c>
    </row>
    <row r="229" spans="1:13" s="104" customFormat="1" ht="27" customHeight="1">
      <c r="A229" s="84"/>
      <c r="B229" s="83">
        <v>32</v>
      </c>
      <c r="C229" s="83" t="s">
        <v>156</v>
      </c>
      <c r="D229" s="170"/>
      <c r="E229" s="85">
        <f>SUM(E230,E232,E235,E237)</f>
        <v>7007.09</v>
      </c>
      <c r="F229" s="115">
        <f t="shared" si="12"/>
        <v>930.0006636140421</v>
      </c>
      <c r="G229" s="115">
        <f>SUM(G230,G232,G235,G237)</f>
        <v>227</v>
      </c>
      <c r="H229" s="115">
        <f t="shared" si="11"/>
        <v>0</v>
      </c>
      <c r="I229" s="112">
        <v>227</v>
      </c>
      <c r="J229" s="115">
        <v>7007.09</v>
      </c>
      <c r="K229" s="115">
        <f>J229/7.5345</f>
        <v>930.0006636140421</v>
      </c>
      <c r="L229" s="115">
        <v>7007.09</v>
      </c>
      <c r="M229" s="115">
        <f>L229/7.5345</f>
        <v>930.0006636140421</v>
      </c>
    </row>
    <row r="230" spans="1:13" s="104" customFormat="1" ht="27" customHeight="1">
      <c r="A230" s="84"/>
      <c r="B230" s="83">
        <v>321</v>
      </c>
      <c r="C230" s="83" t="s">
        <v>6</v>
      </c>
      <c r="D230" s="170"/>
      <c r="E230" s="85">
        <v>0</v>
      </c>
      <c r="F230" s="115">
        <f t="shared" si="12"/>
        <v>0</v>
      </c>
      <c r="G230" s="115">
        <v>0</v>
      </c>
      <c r="H230" s="115">
        <f t="shared" si="11"/>
        <v>0</v>
      </c>
      <c r="I230" s="112">
        <v>0</v>
      </c>
      <c r="J230" s="115"/>
      <c r="K230" s="115"/>
      <c r="L230" s="115"/>
      <c r="M230" s="115"/>
    </row>
    <row r="231" spans="1:13" ht="27" customHeight="1">
      <c r="A231" s="105"/>
      <c r="B231" s="87">
        <v>3211</v>
      </c>
      <c r="C231" s="87" t="s">
        <v>9</v>
      </c>
      <c r="D231" s="171">
        <v>11001</v>
      </c>
      <c r="E231" s="86">
        <v>0</v>
      </c>
      <c r="F231" s="82">
        <f t="shared" si="12"/>
        <v>0</v>
      </c>
      <c r="G231" s="82">
        <v>0</v>
      </c>
      <c r="H231" s="115">
        <f t="shared" si="11"/>
        <v>0</v>
      </c>
      <c r="I231" s="116">
        <v>0</v>
      </c>
      <c r="J231" s="82"/>
      <c r="K231" s="82"/>
      <c r="L231" s="82"/>
      <c r="M231" s="82"/>
    </row>
    <row r="232" spans="1:13" s="104" customFormat="1" ht="27" customHeight="1">
      <c r="A232" s="84"/>
      <c r="B232" s="83" t="s">
        <v>34</v>
      </c>
      <c r="C232" s="83" t="s">
        <v>35</v>
      </c>
      <c r="D232" s="170"/>
      <c r="E232" s="89">
        <f>SUM(E233:E234)</f>
        <v>1454.15</v>
      </c>
      <c r="F232" s="115">
        <f t="shared" si="12"/>
        <v>192.9988718561285</v>
      </c>
      <c r="G232" s="115">
        <v>0</v>
      </c>
      <c r="H232" s="115">
        <f t="shared" si="11"/>
        <v>0</v>
      </c>
      <c r="I232" s="112">
        <v>0</v>
      </c>
      <c r="J232" s="115"/>
      <c r="K232" s="115"/>
      <c r="L232" s="115"/>
      <c r="M232" s="115"/>
    </row>
    <row r="233" spans="1:13" ht="27" customHeight="1">
      <c r="A233" s="87"/>
      <c r="B233" s="87" t="s">
        <v>43</v>
      </c>
      <c r="C233" s="87" t="s">
        <v>44</v>
      </c>
      <c r="D233" s="171">
        <v>11001</v>
      </c>
      <c r="E233" s="88">
        <v>1250.71</v>
      </c>
      <c r="F233" s="82">
        <f t="shared" si="12"/>
        <v>165.99774371225695</v>
      </c>
      <c r="G233" s="82">
        <v>0</v>
      </c>
      <c r="H233" s="115">
        <f t="shared" si="11"/>
        <v>0</v>
      </c>
      <c r="I233" s="116">
        <v>0</v>
      </c>
      <c r="J233" s="82"/>
      <c r="K233" s="82"/>
      <c r="L233" s="82"/>
      <c r="M233" s="82"/>
    </row>
    <row r="234" spans="1:13" ht="27" customHeight="1">
      <c r="A234" s="87"/>
      <c r="B234" s="87">
        <v>3225</v>
      </c>
      <c r="C234" s="87" t="s">
        <v>48</v>
      </c>
      <c r="D234" s="171">
        <v>11001</v>
      </c>
      <c r="E234" s="88">
        <v>203.44</v>
      </c>
      <c r="F234" s="82">
        <f t="shared" si="12"/>
        <v>27.001128143871522</v>
      </c>
      <c r="G234" s="82">
        <v>0</v>
      </c>
      <c r="H234" s="115">
        <f t="shared" si="11"/>
        <v>0</v>
      </c>
      <c r="I234" s="116">
        <v>0</v>
      </c>
      <c r="J234" s="82"/>
      <c r="K234" s="82"/>
      <c r="L234" s="82"/>
      <c r="M234" s="82"/>
    </row>
    <row r="235" spans="1:13" s="104" customFormat="1" ht="27" customHeight="1">
      <c r="A235" s="84"/>
      <c r="B235" s="83">
        <v>323</v>
      </c>
      <c r="C235" s="83" t="s">
        <v>15</v>
      </c>
      <c r="D235" s="170"/>
      <c r="E235" s="89">
        <v>504.82</v>
      </c>
      <c r="F235" s="115">
        <f t="shared" si="12"/>
        <v>67.00112814387153</v>
      </c>
      <c r="G235" s="115">
        <v>0</v>
      </c>
      <c r="H235" s="115">
        <f t="shared" si="11"/>
        <v>0</v>
      </c>
      <c r="I235" s="112">
        <v>0</v>
      </c>
      <c r="J235" s="115"/>
      <c r="K235" s="115"/>
      <c r="L235" s="115"/>
      <c r="M235" s="115"/>
    </row>
    <row r="236" spans="1:13" ht="27" customHeight="1">
      <c r="A236" s="105"/>
      <c r="B236" s="87">
        <v>3239</v>
      </c>
      <c r="C236" s="87" t="s">
        <v>20</v>
      </c>
      <c r="D236" s="171">
        <v>11001</v>
      </c>
      <c r="E236" s="88">
        <v>504.82</v>
      </c>
      <c r="F236" s="82">
        <f t="shared" si="12"/>
        <v>67.00112814387153</v>
      </c>
      <c r="G236" s="82">
        <v>0</v>
      </c>
      <c r="H236" s="115">
        <f t="shared" si="11"/>
        <v>0</v>
      </c>
      <c r="I236" s="116">
        <v>0</v>
      </c>
      <c r="J236" s="82"/>
      <c r="K236" s="82"/>
      <c r="L236" s="82"/>
      <c r="M236" s="82"/>
    </row>
    <row r="237" spans="1:13" s="104" customFormat="1" ht="27" customHeight="1">
      <c r="A237" s="84"/>
      <c r="B237" s="83" t="s">
        <v>10</v>
      </c>
      <c r="C237" s="83" t="s">
        <v>11</v>
      </c>
      <c r="D237" s="170"/>
      <c r="E237" s="89">
        <v>5048.12</v>
      </c>
      <c r="F237" s="115">
        <f t="shared" si="12"/>
        <v>670.000663614042</v>
      </c>
      <c r="G237" s="115">
        <v>227</v>
      </c>
      <c r="H237" s="115">
        <f t="shared" si="11"/>
        <v>0</v>
      </c>
      <c r="I237" s="112">
        <v>227</v>
      </c>
      <c r="J237" s="115"/>
      <c r="K237" s="115"/>
      <c r="L237" s="115"/>
      <c r="M237" s="115"/>
    </row>
    <row r="238" spans="1:13" ht="27" customHeight="1">
      <c r="A238" s="87"/>
      <c r="B238" s="87" t="s">
        <v>16</v>
      </c>
      <c r="C238" s="87" t="s">
        <v>27</v>
      </c>
      <c r="D238" s="171">
        <v>11001</v>
      </c>
      <c r="E238" s="88">
        <v>5048.12</v>
      </c>
      <c r="F238" s="82">
        <f t="shared" si="12"/>
        <v>670.000663614042</v>
      </c>
      <c r="G238" s="82">
        <v>227</v>
      </c>
      <c r="H238" s="115">
        <f t="shared" si="11"/>
        <v>0</v>
      </c>
      <c r="I238" s="116">
        <v>227</v>
      </c>
      <c r="J238" s="82"/>
      <c r="K238" s="82"/>
      <c r="L238" s="82"/>
      <c r="M238" s="82"/>
    </row>
    <row r="239" spans="1:13" s="104" customFormat="1" ht="27" customHeight="1">
      <c r="A239" s="83"/>
      <c r="B239" s="83">
        <v>37</v>
      </c>
      <c r="C239" s="83" t="s">
        <v>279</v>
      </c>
      <c r="D239" s="173"/>
      <c r="E239" s="89">
        <v>0</v>
      </c>
      <c r="F239" s="115">
        <f t="shared" si="12"/>
        <v>0</v>
      </c>
      <c r="G239" s="115">
        <v>702.06</v>
      </c>
      <c r="H239" s="115">
        <f t="shared" si="11"/>
        <v>0</v>
      </c>
      <c r="I239" s="112">
        <v>702.06</v>
      </c>
      <c r="J239" s="115"/>
      <c r="K239" s="115"/>
      <c r="L239" s="115"/>
      <c r="M239" s="115"/>
    </row>
    <row r="240" spans="1:13" s="104" customFormat="1" ht="27" customHeight="1">
      <c r="A240" s="83"/>
      <c r="B240" s="83">
        <v>372</v>
      </c>
      <c r="C240" s="83" t="s">
        <v>318</v>
      </c>
      <c r="D240" s="173"/>
      <c r="E240" s="89">
        <v>0</v>
      </c>
      <c r="F240" s="115">
        <f t="shared" si="12"/>
        <v>0</v>
      </c>
      <c r="G240" s="115">
        <v>702.06</v>
      </c>
      <c r="H240" s="115">
        <f t="shared" si="11"/>
        <v>0</v>
      </c>
      <c r="I240" s="112">
        <v>702.06</v>
      </c>
      <c r="J240" s="115"/>
      <c r="K240" s="115"/>
      <c r="L240" s="115"/>
      <c r="M240" s="115"/>
    </row>
    <row r="241" spans="1:13" ht="27" customHeight="1">
      <c r="A241" s="87"/>
      <c r="B241" s="87">
        <v>3722</v>
      </c>
      <c r="C241" s="87" t="s">
        <v>62</v>
      </c>
      <c r="D241" s="171">
        <v>11001</v>
      </c>
      <c r="E241" s="88">
        <v>0</v>
      </c>
      <c r="F241" s="82">
        <f t="shared" si="12"/>
        <v>0</v>
      </c>
      <c r="G241" s="82">
        <v>702.06</v>
      </c>
      <c r="H241" s="115">
        <f t="shared" si="11"/>
        <v>0</v>
      </c>
      <c r="I241" s="116">
        <v>702.06</v>
      </c>
      <c r="J241" s="82"/>
      <c r="K241" s="82"/>
      <c r="L241" s="82"/>
      <c r="M241" s="82"/>
    </row>
    <row r="242" spans="1:13" s="104" customFormat="1" ht="27" customHeight="1">
      <c r="A242" s="110">
        <v>2302</v>
      </c>
      <c r="B242" s="111" t="s">
        <v>2</v>
      </c>
      <c r="C242" s="110" t="s">
        <v>248</v>
      </c>
      <c r="D242" s="111"/>
      <c r="E242" s="112">
        <f>SUM(E243,E255)</f>
        <v>16153.97</v>
      </c>
      <c r="F242" s="112">
        <f t="shared" si="12"/>
        <v>2144.0002654456166</v>
      </c>
      <c r="G242" s="112">
        <f>SUM(G243,G255,G260,G265)</f>
        <v>5561.84</v>
      </c>
      <c r="H242" s="112">
        <f t="shared" si="11"/>
        <v>-103.27000000000044</v>
      </c>
      <c r="I242" s="112">
        <f>SUM(I243,I255,I260,I265)</f>
        <v>5458.57</v>
      </c>
      <c r="J242" s="112">
        <f>SUM(J243,J255)</f>
        <v>150.69</v>
      </c>
      <c r="K242" s="112">
        <f>J242/7.5345</f>
        <v>20</v>
      </c>
      <c r="L242" s="112">
        <v>150.69</v>
      </c>
      <c r="M242" s="112">
        <f>L242/7.5345</f>
        <v>20</v>
      </c>
    </row>
    <row r="243" spans="1:13" s="104" customFormat="1" ht="27" customHeight="1">
      <c r="A243" s="83" t="s">
        <v>262</v>
      </c>
      <c r="B243" s="84" t="s">
        <v>3</v>
      </c>
      <c r="C243" s="83" t="s">
        <v>263</v>
      </c>
      <c r="D243" s="170"/>
      <c r="E243" s="89">
        <f>SUM(E244)</f>
        <v>16003.279999999999</v>
      </c>
      <c r="F243" s="115">
        <f t="shared" si="12"/>
        <v>2124.0002654456166</v>
      </c>
      <c r="G243" s="115">
        <f>SUM(G244)</f>
        <v>2124</v>
      </c>
      <c r="H243" s="115">
        <f t="shared" si="11"/>
        <v>-398.27</v>
      </c>
      <c r="I243" s="112">
        <v>1725.73</v>
      </c>
      <c r="J243" s="115">
        <v>0</v>
      </c>
      <c r="K243" s="115">
        <f>J243/7.5345</f>
        <v>0</v>
      </c>
      <c r="L243" s="115">
        <v>0</v>
      </c>
      <c r="M243" s="115">
        <f>L243/7.5345</f>
        <v>0</v>
      </c>
    </row>
    <row r="244" spans="1:13" s="104" customFormat="1" ht="27" customHeight="1">
      <c r="A244" s="84"/>
      <c r="B244" s="83">
        <v>3</v>
      </c>
      <c r="C244" s="83" t="s">
        <v>157</v>
      </c>
      <c r="D244" s="170"/>
      <c r="E244" s="89">
        <f>SUM(E245,E252)</f>
        <v>16003.279999999999</v>
      </c>
      <c r="F244" s="115">
        <f t="shared" si="12"/>
        <v>2124.0002654456166</v>
      </c>
      <c r="G244" s="115">
        <v>2124</v>
      </c>
      <c r="H244" s="115">
        <f t="shared" si="11"/>
        <v>-398.27</v>
      </c>
      <c r="I244" s="112">
        <v>1725.73</v>
      </c>
      <c r="J244" s="115">
        <v>0</v>
      </c>
      <c r="K244" s="115">
        <f>J244/7.5345</f>
        <v>0</v>
      </c>
      <c r="L244" s="115">
        <v>0</v>
      </c>
      <c r="M244" s="115">
        <f>L244/7.5345</f>
        <v>0</v>
      </c>
    </row>
    <row r="245" spans="1:13" s="104" customFormat="1" ht="27" customHeight="1">
      <c r="A245" s="84"/>
      <c r="B245" s="83">
        <v>31</v>
      </c>
      <c r="C245" s="83" t="s">
        <v>156</v>
      </c>
      <c r="D245" s="170"/>
      <c r="E245" s="89">
        <f>SUM(E246,E248,E250)</f>
        <v>14978.599999999999</v>
      </c>
      <c r="F245" s="115">
        <f t="shared" si="12"/>
        <v>1988.0018581193176</v>
      </c>
      <c r="G245" s="115">
        <v>1988</v>
      </c>
      <c r="H245" s="115">
        <f t="shared" si="11"/>
        <v>-262.27</v>
      </c>
      <c r="I245" s="112">
        <f>SUM(I246,I250)</f>
        <v>1725.73</v>
      </c>
      <c r="J245" s="115">
        <v>0</v>
      </c>
      <c r="K245" s="115">
        <f>J245/7.5345</f>
        <v>0</v>
      </c>
      <c r="L245" s="115">
        <v>0</v>
      </c>
      <c r="M245" s="115">
        <f>L245/7.5345</f>
        <v>0</v>
      </c>
    </row>
    <row r="246" spans="1:13" s="104" customFormat="1" ht="27" customHeight="1">
      <c r="A246" s="84"/>
      <c r="B246" s="83">
        <v>311</v>
      </c>
      <c r="C246" s="83" t="s">
        <v>35</v>
      </c>
      <c r="D246" s="173"/>
      <c r="E246" s="89">
        <v>12002.46</v>
      </c>
      <c r="F246" s="115">
        <f t="shared" si="12"/>
        <v>1593.0001990842125</v>
      </c>
      <c r="G246" s="115">
        <v>1593</v>
      </c>
      <c r="H246" s="115">
        <f t="shared" si="11"/>
        <v>-111.67000000000007</v>
      </c>
      <c r="I246" s="112">
        <v>1481.33</v>
      </c>
      <c r="J246" s="115"/>
      <c r="K246" s="115"/>
      <c r="L246" s="115"/>
      <c r="M246" s="115"/>
    </row>
    <row r="247" spans="1:13" ht="27" customHeight="1">
      <c r="A247" s="105"/>
      <c r="B247" s="87">
        <v>3111</v>
      </c>
      <c r="C247" s="87" t="s">
        <v>226</v>
      </c>
      <c r="D247" s="171">
        <v>11001</v>
      </c>
      <c r="E247" s="88">
        <v>12002.46</v>
      </c>
      <c r="F247" s="82">
        <f t="shared" si="12"/>
        <v>1593.0001990842125</v>
      </c>
      <c r="G247" s="82">
        <v>1593</v>
      </c>
      <c r="H247" s="115">
        <f t="shared" si="11"/>
        <v>-111.67000000000007</v>
      </c>
      <c r="I247" s="116">
        <v>1481.33</v>
      </c>
      <c r="J247" s="82"/>
      <c r="K247" s="82"/>
      <c r="L247" s="82"/>
      <c r="M247" s="82"/>
    </row>
    <row r="248" spans="1:13" s="104" customFormat="1" ht="27" customHeight="1">
      <c r="A248" s="84"/>
      <c r="B248" s="83">
        <v>312</v>
      </c>
      <c r="C248" s="83" t="s">
        <v>228</v>
      </c>
      <c r="D248" s="173"/>
      <c r="E248" s="89">
        <v>994.56</v>
      </c>
      <c r="F248" s="115">
        <f t="shared" si="12"/>
        <v>132.00079633685047</v>
      </c>
      <c r="G248" s="115">
        <v>132</v>
      </c>
      <c r="H248" s="115">
        <f t="shared" si="11"/>
        <v>-132</v>
      </c>
      <c r="I248" s="112">
        <v>0</v>
      </c>
      <c r="J248" s="115"/>
      <c r="K248" s="115"/>
      <c r="L248" s="115"/>
      <c r="M248" s="115"/>
    </row>
    <row r="249" spans="1:13" ht="27" customHeight="1">
      <c r="A249" s="105"/>
      <c r="B249" s="87">
        <v>3121</v>
      </c>
      <c r="C249" s="87" t="s">
        <v>228</v>
      </c>
      <c r="D249" s="171">
        <v>11001</v>
      </c>
      <c r="E249" s="88">
        <v>994.56</v>
      </c>
      <c r="F249" s="82">
        <f t="shared" si="12"/>
        <v>132.00079633685047</v>
      </c>
      <c r="G249" s="82">
        <v>132</v>
      </c>
      <c r="H249" s="115">
        <f t="shared" si="11"/>
        <v>-132</v>
      </c>
      <c r="I249" s="116">
        <v>0</v>
      </c>
      <c r="J249" s="82"/>
      <c r="K249" s="82"/>
      <c r="L249" s="82"/>
      <c r="M249" s="82"/>
    </row>
    <row r="250" spans="1:13" s="104" customFormat="1" ht="27" customHeight="1">
      <c r="A250" s="83"/>
      <c r="B250" s="83">
        <v>313</v>
      </c>
      <c r="C250" s="83" t="s">
        <v>55</v>
      </c>
      <c r="D250" s="173"/>
      <c r="E250" s="89">
        <v>1981.58</v>
      </c>
      <c r="F250" s="115">
        <f t="shared" si="12"/>
        <v>263.00086269825465</v>
      </c>
      <c r="G250" s="115">
        <v>263</v>
      </c>
      <c r="H250" s="115">
        <f t="shared" si="11"/>
        <v>-18.599999999999994</v>
      </c>
      <c r="I250" s="112">
        <v>244.4</v>
      </c>
      <c r="J250" s="115"/>
      <c r="K250" s="115"/>
      <c r="L250" s="115"/>
      <c r="M250" s="115"/>
    </row>
    <row r="251" spans="1:13" ht="27" customHeight="1">
      <c r="A251" s="87"/>
      <c r="B251" s="87">
        <v>3132</v>
      </c>
      <c r="C251" s="87" t="s">
        <v>283</v>
      </c>
      <c r="D251" s="171">
        <v>11001</v>
      </c>
      <c r="E251" s="88">
        <v>1981.58</v>
      </c>
      <c r="F251" s="82">
        <f t="shared" si="12"/>
        <v>263.00086269825465</v>
      </c>
      <c r="G251" s="82">
        <v>263</v>
      </c>
      <c r="H251" s="115">
        <f t="shared" si="11"/>
        <v>-18.599999999999994</v>
      </c>
      <c r="I251" s="116">
        <v>244.4</v>
      </c>
      <c r="J251" s="82"/>
      <c r="K251" s="82"/>
      <c r="L251" s="82"/>
      <c r="M251" s="82"/>
    </row>
    <row r="252" spans="1:13" s="104" customFormat="1" ht="27" customHeight="1">
      <c r="A252" s="83"/>
      <c r="B252" s="83">
        <v>32</v>
      </c>
      <c r="C252" s="83" t="s">
        <v>156</v>
      </c>
      <c r="D252" s="173"/>
      <c r="E252" s="89">
        <v>1024.68</v>
      </c>
      <c r="F252" s="115">
        <f t="shared" si="12"/>
        <v>135.99840732629903</v>
      </c>
      <c r="G252" s="115">
        <v>136</v>
      </c>
      <c r="H252" s="115">
        <f t="shared" si="11"/>
        <v>-136</v>
      </c>
      <c r="I252" s="112">
        <v>0</v>
      </c>
      <c r="J252" s="115">
        <v>0</v>
      </c>
      <c r="K252" s="115">
        <f>J252/7.5345</f>
        <v>0</v>
      </c>
      <c r="L252" s="115">
        <v>0</v>
      </c>
      <c r="M252" s="115">
        <f>L252/7.5345</f>
        <v>0</v>
      </c>
    </row>
    <row r="253" spans="1:13" s="104" customFormat="1" ht="27" customHeight="1">
      <c r="A253" s="83"/>
      <c r="B253" s="83">
        <v>321</v>
      </c>
      <c r="C253" s="83" t="s">
        <v>6</v>
      </c>
      <c r="D253" s="173"/>
      <c r="E253" s="89">
        <v>1024.68</v>
      </c>
      <c r="F253" s="115">
        <f t="shared" si="12"/>
        <v>135.99840732629903</v>
      </c>
      <c r="G253" s="115">
        <v>136</v>
      </c>
      <c r="H253" s="115">
        <f t="shared" si="11"/>
        <v>-136</v>
      </c>
      <c r="I253" s="112">
        <v>0</v>
      </c>
      <c r="J253" s="115"/>
      <c r="K253" s="115"/>
      <c r="L253" s="115"/>
      <c r="M253" s="115"/>
    </row>
    <row r="254" spans="1:13" ht="27" customHeight="1">
      <c r="A254" s="87"/>
      <c r="B254" s="87">
        <v>3212</v>
      </c>
      <c r="C254" s="87" t="s">
        <v>232</v>
      </c>
      <c r="D254" s="171">
        <v>11001</v>
      </c>
      <c r="E254" s="88">
        <v>1024.68</v>
      </c>
      <c r="F254" s="82">
        <f t="shared" si="12"/>
        <v>135.99840732629903</v>
      </c>
      <c r="G254" s="82">
        <v>136</v>
      </c>
      <c r="H254" s="115">
        <f t="shared" si="11"/>
        <v>-136</v>
      </c>
      <c r="I254" s="116">
        <v>0</v>
      </c>
      <c r="J254" s="82"/>
      <c r="K254" s="82"/>
      <c r="L254" s="82"/>
      <c r="M254" s="82"/>
    </row>
    <row r="255" spans="1:13" s="104" customFormat="1" ht="27" customHeight="1">
      <c r="A255" s="83" t="s">
        <v>249</v>
      </c>
      <c r="B255" s="84" t="s">
        <v>3</v>
      </c>
      <c r="C255" s="83" t="s">
        <v>250</v>
      </c>
      <c r="D255" s="170"/>
      <c r="E255" s="89">
        <v>150.69</v>
      </c>
      <c r="F255" s="115">
        <f t="shared" si="12"/>
        <v>20</v>
      </c>
      <c r="G255" s="115">
        <v>20</v>
      </c>
      <c r="H255" s="115">
        <f t="shared" si="11"/>
        <v>-5</v>
      </c>
      <c r="I255" s="112">
        <v>15</v>
      </c>
      <c r="J255" s="115">
        <v>150.69</v>
      </c>
      <c r="K255" s="115">
        <f>J255/7.5345</f>
        <v>20</v>
      </c>
      <c r="L255" s="115">
        <v>150.69</v>
      </c>
      <c r="M255" s="115">
        <f>L255/7.5345</f>
        <v>20</v>
      </c>
    </row>
    <row r="256" spans="1:13" s="104" customFormat="1" ht="27" customHeight="1">
      <c r="A256" s="84"/>
      <c r="B256" s="83">
        <v>3</v>
      </c>
      <c r="C256" s="83" t="s">
        <v>157</v>
      </c>
      <c r="D256" s="170"/>
      <c r="E256" s="89">
        <v>150.69</v>
      </c>
      <c r="F256" s="115">
        <f t="shared" si="12"/>
        <v>20</v>
      </c>
      <c r="G256" s="115">
        <v>20</v>
      </c>
      <c r="H256" s="115">
        <f t="shared" si="11"/>
        <v>-5</v>
      </c>
      <c r="I256" s="112">
        <v>15</v>
      </c>
      <c r="J256" s="115">
        <v>150.69</v>
      </c>
      <c r="K256" s="115">
        <f>J256/7.5345</f>
        <v>20</v>
      </c>
      <c r="L256" s="115">
        <v>150.69</v>
      </c>
      <c r="M256" s="115">
        <f>L256/7.5345</f>
        <v>20</v>
      </c>
    </row>
    <row r="257" spans="1:13" s="104" customFormat="1" ht="27" customHeight="1">
      <c r="A257" s="84"/>
      <c r="B257" s="83">
        <v>32</v>
      </c>
      <c r="C257" s="83" t="s">
        <v>156</v>
      </c>
      <c r="D257" s="170"/>
      <c r="E257" s="89">
        <v>150.69</v>
      </c>
      <c r="F257" s="115">
        <f t="shared" si="12"/>
        <v>20</v>
      </c>
      <c r="G257" s="115">
        <v>20</v>
      </c>
      <c r="H257" s="115">
        <f t="shared" si="11"/>
        <v>-5</v>
      </c>
      <c r="I257" s="112">
        <v>15</v>
      </c>
      <c r="J257" s="115">
        <v>150.69</v>
      </c>
      <c r="K257" s="115">
        <f>J257/7.5345</f>
        <v>20</v>
      </c>
      <c r="L257" s="115">
        <v>150.69</v>
      </c>
      <c r="M257" s="115">
        <f>L257/7.5345</f>
        <v>20</v>
      </c>
    </row>
    <row r="258" spans="1:13" s="104" customFormat="1" ht="27" customHeight="1">
      <c r="A258" s="84"/>
      <c r="B258" s="83" t="s">
        <v>34</v>
      </c>
      <c r="C258" s="83" t="s">
        <v>261</v>
      </c>
      <c r="D258" s="170"/>
      <c r="E258" s="89">
        <v>150.69</v>
      </c>
      <c r="F258" s="115">
        <f aca="true" t="shared" si="13" ref="F258:F282">E258/7.5345</f>
        <v>20</v>
      </c>
      <c r="G258" s="115">
        <v>20</v>
      </c>
      <c r="H258" s="115">
        <f t="shared" si="11"/>
        <v>-5</v>
      </c>
      <c r="I258" s="112">
        <v>15</v>
      </c>
      <c r="J258" s="115"/>
      <c r="K258" s="115"/>
      <c r="L258" s="115"/>
      <c r="M258" s="115"/>
    </row>
    <row r="259" spans="1:13" ht="27" customHeight="1">
      <c r="A259" s="87"/>
      <c r="B259" s="87" t="s">
        <v>54</v>
      </c>
      <c r="C259" s="87" t="s">
        <v>55</v>
      </c>
      <c r="D259" s="171">
        <v>53060</v>
      </c>
      <c r="E259" s="88">
        <v>150.69</v>
      </c>
      <c r="F259" s="82">
        <f t="shared" si="13"/>
        <v>20</v>
      </c>
      <c r="G259" s="82">
        <v>20</v>
      </c>
      <c r="H259" s="115">
        <f t="shared" si="11"/>
        <v>135</v>
      </c>
      <c r="I259" s="116">
        <v>155</v>
      </c>
      <c r="J259" s="82"/>
      <c r="K259" s="82"/>
      <c r="L259" s="82"/>
      <c r="M259" s="82"/>
    </row>
    <row r="260" spans="1:13" s="104" customFormat="1" ht="27" customHeight="1">
      <c r="A260" s="83" t="s">
        <v>322</v>
      </c>
      <c r="B260" s="83" t="s">
        <v>3</v>
      </c>
      <c r="C260" s="83" t="s">
        <v>321</v>
      </c>
      <c r="D260" s="173"/>
      <c r="E260" s="89">
        <v>0</v>
      </c>
      <c r="F260" s="115">
        <f t="shared" si="13"/>
        <v>0</v>
      </c>
      <c r="G260" s="115">
        <v>3400</v>
      </c>
      <c r="H260" s="115">
        <f t="shared" si="11"/>
        <v>300</v>
      </c>
      <c r="I260" s="112">
        <v>3700</v>
      </c>
      <c r="J260" s="115"/>
      <c r="K260" s="115"/>
      <c r="L260" s="115"/>
      <c r="M260" s="115"/>
    </row>
    <row r="261" spans="1:13" s="104" customFormat="1" ht="27" customHeight="1">
      <c r="A261" s="83"/>
      <c r="B261" s="83">
        <v>3</v>
      </c>
      <c r="C261" s="83" t="s">
        <v>157</v>
      </c>
      <c r="D261" s="173"/>
      <c r="E261" s="89">
        <v>0</v>
      </c>
      <c r="F261" s="115">
        <f t="shared" si="13"/>
        <v>0</v>
      </c>
      <c r="G261" s="115">
        <v>3400</v>
      </c>
      <c r="H261" s="115">
        <f t="shared" si="11"/>
        <v>300</v>
      </c>
      <c r="I261" s="112">
        <v>3700</v>
      </c>
      <c r="J261" s="115"/>
      <c r="K261" s="115"/>
      <c r="L261" s="115"/>
      <c r="M261" s="115"/>
    </row>
    <row r="262" spans="1:13" s="104" customFormat="1" ht="27" customHeight="1">
      <c r="A262" s="83"/>
      <c r="B262" s="83">
        <v>32</v>
      </c>
      <c r="C262" s="83" t="s">
        <v>156</v>
      </c>
      <c r="D262" s="173"/>
      <c r="E262" s="89">
        <v>0</v>
      </c>
      <c r="F262" s="115">
        <f t="shared" si="13"/>
        <v>0</v>
      </c>
      <c r="G262" s="115">
        <v>3400</v>
      </c>
      <c r="H262" s="115">
        <f t="shared" si="11"/>
        <v>300</v>
      </c>
      <c r="I262" s="112">
        <v>3700</v>
      </c>
      <c r="J262" s="115"/>
      <c r="K262" s="115"/>
      <c r="L262" s="115"/>
      <c r="M262" s="115"/>
    </row>
    <row r="263" spans="1:13" s="104" customFormat="1" ht="27" customHeight="1">
      <c r="A263" s="83"/>
      <c r="B263" s="83">
        <v>322</v>
      </c>
      <c r="C263" s="83" t="s">
        <v>261</v>
      </c>
      <c r="D263" s="173"/>
      <c r="E263" s="89">
        <v>0</v>
      </c>
      <c r="F263" s="115">
        <f t="shared" si="13"/>
        <v>0</v>
      </c>
      <c r="G263" s="115">
        <v>3400</v>
      </c>
      <c r="H263" s="115">
        <f t="shared" si="11"/>
        <v>300</v>
      </c>
      <c r="I263" s="112">
        <v>3700</v>
      </c>
      <c r="J263" s="115"/>
      <c r="K263" s="115"/>
      <c r="L263" s="115"/>
      <c r="M263" s="115"/>
    </row>
    <row r="264" spans="1:13" ht="27" customHeight="1">
      <c r="A264" s="87"/>
      <c r="B264" s="87">
        <v>3222</v>
      </c>
      <c r="C264" s="87" t="s">
        <v>55</v>
      </c>
      <c r="D264" s="171">
        <v>53082</v>
      </c>
      <c r="E264" s="88">
        <v>0</v>
      </c>
      <c r="F264" s="82">
        <f t="shared" si="13"/>
        <v>0</v>
      </c>
      <c r="G264" s="82">
        <v>3400</v>
      </c>
      <c r="H264" s="115">
        <f t="shared" si="11"/>
        <v>300</v>
      </c>
      <c r="I264" s="116">
        <v>3700</v>
      </c>
      <c r="J264" s="82"/>
      <c r="K264" s="82"/>
      <c r="L264" s="82"/>
      <c r="M264" s="82"/>
    </row>
    <row r="265" spans="1:13" s="104" customFormat="1" ht="27" customHeight="1">
      <c r="A265" s="83" t="s">
        <v>323</v>
      </c>
      <c r="B265" s="83" t="s">
        <v>3</v>
      </c>
      <c r="C265" s="83" t="s">
        <v>324</v>
      </c>
      <c r="D265" s="173"/>
      <c r="E265" s="89">
        <v>0</v>
      </c>
      <c r="F265" s="115">
        <f t="shared" si="13"/>
        <v>0</v>
      </c>
      <c r="G265" s="115">
        <v>17.84</v>
      </c>
      <c r="H265" s="115">
        <f t="shared" si="11"/>
        <v>0</v>
      </c>
      <c r="I265" s="112">
        <v>17.84</v>
      </c>
      <c r="J265" s="115"/>
      <c r="K265" s="115"/>
      <c r="L265" s="115"/>
      <c r="M265" s="115"/>
    </row>
    <row r="266" spans="1:13" s="104" customFormat="1" ht="27" customHeight="1">
      <c r="A266" s="83"/>
      <c r="B266" s="83">
        <v>3</v>
      </c>
      <c r="C266" s="83" t="s">
        <v>157</v>
      </c>
      <c r="D266" s="173"/>
      <c r="E266" s="89">
        <v>0</v>
      </c>
      <c r="F266" s="115">
        <f t="shared" si="13"/>
        <v>0</v>
      </c>
      <c r="G266" s="115">
        <v>17.84</v>
      </c>
      <c r="H266" s="115">
        <f t="shared" si="11"/>
        <v>0</v>
      </c>
      <c r="I266" s="112">
        <v>17.84</v>
      </c>
      <c r="J266" s="115"/>
      <c r="K266" s="115"/>
      <c r="L266" s="115"/>
      <c r="M266" s="115"/>
    </row>
    <row r="267" spans="1:13" s="104" customFormat="1" ht="27" customHeight="1">
      <c r="A267" s="83"/>
      <c r="B267" s="83">
        <v>38</v>
      </c>
      <c r="C267" s="83" t="s">
        <v>325</v>
      </c>
      <c r="D267" s="173"/>
      <c r="E267" s="89">
        <v>0</v>
      </c>
      <c r="F267" s="115">
        <f t="shared" si="13"/>
        <v>0</v>
      </c>
      <c r="G267" s="115">
        <v>17.84</v>
      </c>
      <c r="H267" s="115">
        <f aca="true" t="shared" si="14" ref="H267:H304">SUM(I267-G267)</f>
        <v>0</v>
      </c>
      <c r="I267" s="112">
        <v>17.84</v>
      </c>
      <c r="J267" s="115"/>
      <c r="K267" s="115"/>
      <c r="L267" s="115"/>
      <c r="M267" s="115"/>
    </row>
    <row r="268" spans="1:13" s="104" customFormat="1" ht="27" customHeight="1">
      <c r="A268" s="83"/>
      <c r="B268" s="83">
        <v>381</v>
      </c>
      <c r="C268" s="83" t="s">
        <v>326</v>
      </c>
      <c r="D268" s="173"/>
      <c r="E268" s="89">
        <v>0</v>
      </c>
      <c r="F268" s="115">
        <f t="shared" si="13"/>
        <v>0</v>
      </c>
      <c r="G268" s="115">
        <v>17.84</v>
      </c>
      <c r="H268" s="115">
        <f t="shared" si="14"/>
        <v>0</v>
      </c>
      <c r="I268" s="112">
        <v>17.84</v>
      </c>
      <c r="J268" s="115"/>
      <c r="K268" s="115"/>
      <c r="L268" s="115"/>
      <c r="M268" s="115"/>
    </row>
    <row r="269" spans="1:13" ht="27" customHeight="1">
      <c r="A269" s="87"/>
      <c r="B269" s="87">
        <v>3812</v>
      </c>
      <c r="C269" s="87" t="s">
        <v>327</v>
      </c>
      <c r="D269" s="171">
        <v>53102</v>
      </c>
      <c r="E269" s="88">
        <v>0</v>
      </c>
      <c r="F269" s="82">
        <f t="shared" si="13"/>
        <v>0</v>
      </c>
      <c r="G269" s="82">
        <v>17.84</v>
      </c>
      <c r="H269" s="115">
        <f t="shared" si="14"/>
        <v>0</v>
      </c>
      <c r="I269" s="116">
        <v>17.84</v>
      </c>
      <c r="J269" s="82"/>
      <c r="K269" s="82"/>
      <c r="L269" s="82"/>
      <c r="M269" s="82"/>
    </row>
    <row r="270" spans="1:13" s="104" customFormat="1" ht="27" customHeight="1">
      <c r="A270" s="110">
        <v>2401</v>
      </c>
      <c r="B270" s="111" t="s">
        <v>2</v>
      </c>
      <c r="C270" s="110" t="s">
        <v>251</v>
      </c>
      <c r="D270" s="111"/>
      <c r="E270" s="112">
        <v>0</v>
      </c>
      <c r="F270" s="112">
        <f t="shared" si="13"/>
        <v>0</v>
      </c>
      <c r="G270" s="112">
        <v>146</v>
      </c>
      <c r="H270" s="112">
        <f t="shared" si="14"/>
        <v>1093.75</v>
      </c>
      <c r="I270" s="112">
        <v>1239.75</v>
      </c>
      <c r="J270" s="112">
        <v>0</v>
      </c>
      <c r="K270" s="112">
        <f>J270/7.5345</f>
        <v>0</v>
      </c>
      <c r="L270" s="112">
        <v>0</v>
      </c>
      <c r="M270" s="112">
        <f>L270/7.5345</f>
        <v>0</v>
      </c>
    </row>
    <row r="271" spans="1:13" s="104" customFormat="1" ht="27" customHeight="1">
      <c r="A271" s="83" t="s">
        <v>252</v>
      </c>
      <c r="B271" s="84" t="s">
        <v>3</v>
      </c>
      <c r="C271" s="83" t="s">
        <v>253</v>
      </c>
      <c r="D271" s="170"/>
      <c r="E271" s="85">
        <v>0</v>
      </c>
      <c r="F271" s="115">
        <f t="shared" si="13"/>
        <v>0</v>
      </c>
      <c r="G271" s="115">
        <v>146</v>
      </c>
      <c r="H271" s="115">
        <f t="shared" si="14"/>
        <v>1093.75</v>
      </c>
      <c r="I271" s="112">
        <v>1239.75</v>
      </c>
      <c r="J271" s="115">
        <v>0</v>
      </c>
      <c r="K271" s="115">
        <f>J271/7.5345</f>
        <v>0</v>
      </c>
      <c r="L271" s="115">
        <v>0</v>
      </c>
      <c r="M271" s="115">
        <f>L271/7.5345</f>
        <v>0</v>
      </c>
    </row>
    <row r="272" spans="1:13" s="104" customFormat="1" ht="27" customHeight="1">
      <c r="A272" s="84"/>
      <c r="B272" s="83">
        <v>3</v>
      </c>
      <c r="C272" s="83" t="s">
        <v>157</v>
      </c>
      <c r="D272" s="170"/>
      <c r="E272" s="85">
        <v>0</v>
      </c>
      <c r="F272" s="115">
        <f t="shared" si="13"/>
        <v>0</v>
      </c>
      <c r="G272" s="115">
        <v>146</v>
      </c>
      <c r="H272" s="115">
        <f t="shared" si="14"/>
        <v>1093.75</v>
      </c>
      <c r="I272" s="112">
        <v>1239.75</v>
      </c>
      <c r="J272" s="115">
        <v>0</v>
      </c>
      <c r="K272" s="115">
        <f>J272/7.5345</f>
        <v>0</v>
      </c>
      <c r="L272" s="115">
        <v>0</v>
      </c>
      <c r="M272" s="115">
        <f>L272/7.5345</f>
        <v>0</v>
      </c>
    </row>
    <row r="273" spans="1:13" s="104" customFormat="1" ht="27" customHeight="1">
      <c r="A273" s="84"/>
      <c r="B273" s="83">
        <v>32</v>
      </c>
      <c r="C273" s="83" t="s">
        <v>156</v>
      </c>
      <c r="D273" s="170"/>
      <c r="E273" s="85">
        <v>0</v>
      </c>
      <c r="F273" s="115">
        <f t="shared" si="13"/>
        <v>0</v>
      </c>
      <c r="G273" s="115">
        <v>146</v>
      </c>
      <c r="H273" s="115">
        <f t="shared" si="14"/>
        <v>1093.75</v>
      </c>
      <c r="I273" s="112">
        <v>1239.75</v>
      </c>
      <c r="J273" s="115">
        <v>0</v>
      </c>
      <c r="K273" s="115">
        <f>J273/7.5345</f>
        <v>0</v>
      </c>
      <c r="L273" s="115">
        <v>0</v>
      </c>
      <c r="M273" s="115">
        <f>L273/7.5345</f>
        <v>0</v>
      </c>
    </row>
    <row r="274" spans="1:13" s="104" customFormat="1" ht="27" customHeight="1">
      <c r="A274" s="83"/>
      <c r="B274" s="83">
        <v>323</v>
      </c>
      <c r="C274" s="83" t="s">
        <v>15</v>
      </c>
      <c r="D274" s="173"/>
      <c r="E274" s="89">
        <v>0</v>
      </c>
      <c r="F274" s="115">
        <f t="shared" si="13"/>
        <v>0</v>
      </c>
      <c r="G274" s="115">
        <v>146</v>
      </c>
      <c r="H274" s="115">
        <f t="shared" si="14"/>
        <v>1093.75</v>
      </c>
      <c r="I274" s="112">
        <v>1239.75</v>
      </c>
      <c r="J274" s="115"/>
      <c r="K274" s="115"/>
      <c r="L274" s="115"/>
      <c r="M274" s="115"/>
    </row>
    <row r="275" spans="1:13" ht="27" customHeight="1">
      <c r="A275" s="87"/>
      <c r="B275" s="87">
        <v>3232</v>
      </c>
      <c r="C275" s="87" t="s">
        <v>22</v>
      </c>
      <c r="D275" s="171">
        <v>48005</v>
      </c>
      <c r="E275" s="88">
        <v>0</v>
      </c>
      <c r="F275" s="82">
        <f t="shared" si="13"/>
        <v>0</v>
      </c>
      <c r="G275" s="82">
        <v>146</v>
      </c>
      <c r="H275" s="115">
        <f t="shared" si="14"/>
        <v>1093.75</v>
      </c>
      <c r="I275" s="116">
        <v>1239.75</v>
      </c>
      <c r="J275" s="82"/>
      <c r="K275" s="82"/>
      <c r="L275" s="82"/>
      <c r="M275" s="82"/>
    </row>
    <row r="276" spans="1:13" s="104" customFormat="1" ht="27" customHeight="1">
      <c r="A276" s="110">
        <v>2405</v>
      </c>
      <c r="B276" s="111" t="s">
        <v>2</v>
      </c>
      <c r="C276" s="110" t="s">
        <v>254</v>
      </c>
      <c r="D276" s="111"/>
      <c r="E276" s="112">
        <f>SUM(E277)</f>
        <v>2659.68</v>
      </c>
      <c r="F276" s="112">
        <f t="shared" si="13"/>
        <v>353.00019908421257</v>
      </c>
      <c r="G276" s="112">
        <f>SUM(G277,G283)</f>
        <v>927.5</v>
      </c>
      <c r="H276" s="112">
        <f t="shared" si="14"/>
        <v>44</v>
      </c>
      <c r="I276" s="112">
        <f>SUM(I277,I283)</f>
        <v>971.5</v>
      </c>
      <c r="J276" s="112">
        <v>1002.09</v>
      </c>
      <c r="K276" s="112">
        <f>J276/7.5345</f>
        <v>133.00019908421262</v>
      </c>
      <c r="L276" s="112">
        <v>1002.09</v>
      </c>
      <c r="M276" s="112">
        <f>L276/7.5345</f>
        <v>133.00019908421262</v>
      </c>
    </row>
    <row r="277" spans="1:13" s="104" customFormat="1" ht="27" customHeight="1">
      <c r="A277" s="83" t="s">
        <v>256</v>
      </c>
      <c r="B277" s="84" t="s">
        <v>3</v>
      </c>
      <c r="C277" s="83" t="s">
        <v>257</v>
      </c>
      <c r="D277" s="170"/>
      <c r="E277" s="85">
        <f>SUM(E278)</f>
        <v>2659.68</v>
      </c>
      <c r="F277" s="115">
        <f t="shared" si="13"/>
        <v>353.00019908421257</v>
      </c>
      <c r="G277" s="115">
        <v>353</v>
      </c>
      <c r="H277" s="115">
        <f t="shared" si="14"/>
        <v>44</v>
      </c>
      <c r="I277" s="112">
        <v>397</v>
      </c>
      <c r="J277" s="115">
        <v>1002.09</v>
      </c>
      <c r="K277" s="115">
        <f>J277/7.5345</f>
        <v>133.00019908421262</v>
      </c>
      <c r="L277" s="115">
        <v>1002.09</v>
      </c>
      <c r="M277" s="115">
        <f>L277/7.5345</f>
        <v>133.00019908421262</v>
      </c>
    </row>
    <row r="278" spans="1:13" s="104" customFormat="1" ht="27" customHeight="1">
      <c r="A278" s="84"/>
      <c r="B278" s="83">
        <v>4</v>
      </c>
      <c r="C278" s="83" t="s">
        <v>161</v>
      </c>
      <c r="D278" s="170"/>
      <c r="E278" s="85">
        <f>SUM(E279)</f>
        <v>2659.68</v>
      </c>
      <c r="F278" s="115">
        <f t="shared" si="13"/>
        <v>353.00019908421257</v>
      </c>
      <c r="G278" s="115">
        <v>353</v>
      </c>
      <c r="H278" s="115">
        <f t="shared" si="14"/>
        <v>44</v>
      </c>
      <c r="I278" s="112">
        <v>397</v>
      </c>
      <c r="J278" s="115">
        <v>1002.09</v>
      </c>
      <c r="K278" s="115">
        <f>J278/7.5345</f>
        <v>133.00019908421262</v>
      </c>
      <c r="L278" s="115">
        <v>1002.09</v>
      </c>
      <c r="M278" s="115">
        <f>L278/7.5345</f>
        <v>133.00019908421262</v>
      </c>
    </row>
    <row r="279" spans="1:13" s="104" customFormat="1" ht="27" customHeight="1">
      <c r="A279" s="84"/>
      <c r="B279" s="83">
        <v>42</v>
      </c>
      <c r="C279" s="83" t="s">
        <v>160</v>
      </c>
      <c r="D279" s="170"/>
      <c r="E279" s="85">
        <f>SUM(E280)</f>
        <v>2659.68</v>
      </c>
      <c r="F279" s="115">
        <f t="shared" si="13"/>
        <v>353.00019908421257</v>
      </c>
      <c r="G279" s="115">
        <v>353</v>
      </c>
      <c r="H279" s="115">
        <f t="shared" si="14"/>
        <v>44</v>
      </c>
      <c r="I279" s="112">
        <v>397</v>
      </c>
      <c r="J279" s="115">
        <v>1002.09</v>
      </c>
      <c r="K279" s="115">
        <f>J279/7.5345</f>
        <v>133.00019908421262</v>
      </c>
      <c r="L279" s="115">
        <v>1002.09</v>
      </c>
      <c r="M279" s="115">
        <f>L279/7.5345</f>
        <v>133.00019908421262</v>
      </c>
    </row>
    <row r="280" spans="1:13" s="104" customFormat="1" ht="27" customHeight="1">
      <c r="A280" s="84"/>
      <c r="B280" s="83" t="s">
        <v>57</v>
      </c>
      <c r="C280" s="83" t="s">
        <v>58</v>
      </c>
      <c r="D280" s="170"/>
      <c r="E280" s="85">
        <f>SUM(E281:E282)</f>
        <v>2659.68</v>
      </c>
      <c r="F280" s="115">
        <f t="shared" si="13"/>
        <v>353.00019908421257</v>
      </c>
      <c r="G280" s="115">
        <v>353</v>
      </c>
      <c r="H280" s="115">
        <f t="shared" si="14"/>
        <v>44</v>
      </c>
      <c r="I280" s="112">
        <f>SUM(I281:I282)</f>
        <v>397</v>
      </c>
      <c r="J280" s="115"/>
      <c r="K280" s="115"/>
      <c r="L280" s="115"/>
      <c r="M280" s="115"/>
    </row>
    <row r="281" spans="1:13" ht="27" customHeight="1">
      <c r="A281" s="87"/>
      <c r="B281" s="87" t="s">
        <v>59</v>
      </c>
      <c r="C281" s="87" t="s">
        <v>60</v>
      </c>
      <c r="D281" s="171">
        <v>53082</v>
      </c>
      <c r="E281" s="86">
        <v>1002.09</v>
      </c>
      <c r="F281" s="82">
        <f t="shared" si="13"/>
        <v>133.00019908421262</v>
      </c>
      <c r="G281" s="82">
        <v>133</v>
      </c>
      <c r="H281" s="115">
        <f t="shared" si="14"/>
        <v>44</v>
      </c>
      <c r="I281" s="116">
        <v>177</v>
      </c>
      <c r="J281" s="82"/>
      <c r="K281" s="82"/>
      <c r="L281" s="82"/>
      <c r="M281" s="82"/>
    </row>
    <row r="282" spans="1:13" ht="27" customHeight="1">
      <c r="A282" s="87"/>
      <c r="B282" s="87">
        <v>4241</v>
      </c>
      <c r="C282" s="87" t="s">
        <v>60</v>
      </c>
      <c r="D282" s="171">
        <v>11001</v>
      </c>
      <c r="E282" s="86">
        <v>1657.59</v>
      </c>
      <c r="F282" s="82">
        <f t="shared" si="13"/>
        <v>219.99999999999997</v>
      </c>
      <c r="G282" s="82">
        <v>220</v>
      </c>
      <c r="H282" s="115">
        <f t="shared" si="14"/>
        <v>0</v>
      </c>
      <c r="I282" s="116">
        <v>220</v>
      </c>
      <c r="J282" s="82"/>
      <c r="K282" s="82"/>
      <c r="L282" s="82"/>
      <c r="M282" s="82"/>
    </row>
    <row r="283" spans="1:13" s="104" customFormat="1" ht="27" customHeight="1">
      <c r="A283" s="83" t="s">
        <v>328</v>
      </c>
      <c r="B283" s="83" t="s">
        <v>3</v>
      </c>
      <c r="C283" s="83" t="s">
        <v>329</v>
      </c>
      <c r="D283" s="173"/>
      <c r="E283" s="85">
        <v>0</v>
      </c>
      <c r="F283" s="115">
        <v>0</v>
      </c>
      <c r="G283" s="115">
        <v>574.5</v>
      </c>
      <c r="H283" s="115">
        <f t="shared" si="14"/>
        <v>0</v>
      </c>
      <c r="I283" s="112">
        <v>574.5</v>
      </c>
      <c r="J283" s="115"/>
      <c r="K283" s="115"/>
      <c r="L283" s="115"/>
      <c r="M283" s="115"/>
    </row>
    <row r="284" spans="1:13" s="104" customFormat="1" ht="27" customHeight="1">
      <c r="A284" s="83"/>
      <c r="B284" s="83">
        <v>4</v>
      </c>
      <c r="C284" s="83" t="s">
        <v>161</v>
      </c>
      <c r="D284" s="173"/>
      <c r="E284" s="85">
        <v>0</v>
      </c>
      <c r="F284" s="115">
        <v>0</v>
      </c>
      <c r="G284" s="115">
        <v>574.5</v>
      </c>
      <c r="H284" s="115">
        <f t="shared" si="14"/>
        <v>0</v>
      </c>
      <c r="I284" s="112">
        <v>574.5</v>
      </c>
      <c r="J284" s="115"/>
      <c r="K284" s="115"/>
      <c r="L284" s="115"/>
      <c r="M284" s="115"/>
    </row>
    <row r="285" spans="1:13" s="104" customFormat="1" ht="27" customHeight="1">
      <c r="A285" s="83"/>
      <c r="B285" s="83">
        <v>42</v>
      </c>
      <c r="C285" s="83" t="s">
        <v>160</v>
      </c>
      <c r="D285" s="173"/>
      <c r="E285" s="85">
        <v>0</v>
      </c>
      <c r="F285" s="115">
        <v>0</v>
      </c>
      <c r="G285" s="115">
        <v>574.5</v>
      </c>
      <c r="H285" s="115">
        <f t="shared" si="14"/>
        <v>0</v>
      </c>
      <c r="I285" s="112">
        <v>574.5</v>
      </c>
      <c r="J285" s="115"/>
      <c r="K285" s="115"/>
      <c r="L285" s="115"/>
      <c r="M285" s="115"/>
    </row>
    <row r="286" spans="1:13" s="104" customFormat="1" ht="27" customHeight="1">
      <c r="A286" s="83"/>
      <c r="B286" s="83">
        <v>422</v>
      </c>
      <c r="C286" s="83" t="s">
        <v>255</v>
      </c>
      <c r="D286" s="173"/>
      <c r="E286" s="85">
        <v>0</v>
      </c>
      <c r="F286" s="115">
        <v>0</v>
      </c>
      <c r="G286" s="115">
        <v>574.5</v>
      </c>
      <c r="H286" s="115">
        <f t="shared" si="14"/>
        <v>0</v>
      </c>
      <c r="I286" s="112">
        <v>574.5</v>
      </c>
      <c r="J286" s="115"/>
      <c r="K286" s="115"/>
      <c r="L286" s="115"/>
      <c r="M286" s="115"/>
    </row>
    <row r="287" spans="1:13" ht="27" customHeight="1">
      <c r="A287" s="87"/>
      <c r="B287" s="87">
        <v>4227</v>
      </c>
      <c r="C287" s="87" t="s">
        <v>330</v>
      </c>
      <c r="D287" s="171">
        <v>52082</v>
      </c>
      <c r="E287" s="86">
        <v>0</v>
      </c>
      <c r="F287" s="82">
        <v>0</v>
      </c>
      <c r="G287" s="82">
        <v>574.5</v>
      </c>
      <c r="H287" s="115">
        <f t="shared" si="14"/>
        <v>0</v>
      </c>
      <c r="I287" s="116">
        <v>574.5</v>
      </c>
      <c r="J287" s="82"/>
      <c r="K287" s="82"/>
      <c r="L287" s="82"/>
      <c r="M287" s="82"/>
    </row>
    <row r="288" spans="1:13" s="104" customFormat="1" ht="27" customHeight="1">
      <c r="A288" s="110">
        <v>9211</v>
      </c>
      <c r="B288" s="111" t="s">
        <v>2</v>
      </c>
      <c r="C288" s="110" t="s">
        <v>288</v>
      </c>
      <c r="D288" s="111"/>
      <c r="E288" s="112">
        <f>SUM(E289)</f>
        <v>230005.69</v>
      </c>
      <c r="F288" s="112">
        <f aca="true" t="shared" si="15" ref="F288:F304">E288/7.5345</f>
        <v>30527.00112814387</v>
      </c>
      <c r="G288" s="112">
        <f>SUM(G289)</f>
        <v>39677</v>
      </c>
      <c r="H288" s="112">
        <f t="shared" si="14"/>
        <v>-1622.9599999999991</v>
      </c>
      <c r="I288" s="112">
        <v>38054.04</v>
      </c>
      <c r="J288" s="112">
        <v>0</v>
      </c>
      <c r="K288" s="112">
        <f>J288/7.5345</f>
        <v>0</v>
      </c>
      <c r="L288" s="112">
        <v>0</v>
      </c>
      <c r="M288" s="112">
        <f>L288/7.5345</f>
        <v>0</v>
      </c>
    </row>
    <row r="289" spans="1:13" s="104" customFormat="1" ht="27" customHeight="1">
      <c r="A289" s="83" t="s">
        <v>290</v>
      </c>
      <c r="B289" s="84" t="s">
        <v>3</v>
      </c>
      <c r="C289" s="83" t="s">
        <v>289</v>
      </c>
      <c r="D289" s="170"/>
      <c r="E289" s="89">
        <f>SUM(E290)</f>
        <v>230005.69</v>
      </c>
      <c r="F289" s="115">
        <f t="shared" si="15"/>
        <v>30527.00112814387</v>
      </c>
      <c r="G289" s="115">
        <f>SUM(G290)</f>
        <v>39677</v>
      </c>
      <c r="H289" s="115">
        <f t="shared" si="14"/>
        <v>-1622.9599999999991</v>
      </c>
      <c r="I289" s="112">
        <v>38054.04</v>
      </c>
      <c r="J289" s="115">
        <v>0</v>
      </c>
      <c r="K289" s="115">
        <f>J289/7.5345</f>
        <v>0</v>
      </c>
      <c r="L289" s="115">
        <v>0</v>
      </c>
      <c r="M289" s="115">
        <f>L289/7.5345</f>
        <v>0</v>
      </c>
    </row>
    <row r="290" spans="1:13" s="104" customFormat="1" ht="27" customHeight="1">
      <c r="A290" s="84"/>
      <c r="B290" s="83">
        <v>3</v>
      </c>
      <c r="C290" s="83" t="s">
        <v>157</v>
      </c>
      <c r="D290" s="170"/>
      <c r="E290" s="89">
        <f>SUM(E291,E301)</f>
        <v>230005.69</v>
      </c>
      <c r="F290" s="115">
        <f t="shared" si="15"/>
        <v>30527.00112814387</v>
      </c>
      <c r="G290" s="115">
        <f>SUM(G291,G301)</f>
        <v>39677</v>
      </c>
      <c r="H290" s="115">
        <f t="shared" si="14"/>
        <v>-1622.9599999999991</v>
      </c>
      <c r="I290" s="112">
        <f>SUM(I291,I301)</f>
        <v>38054.04</v>
      </c>
      <c r="J290" s="115">
        <v>0</v>
      </c>
      <c r="K290" s="115">
        <f>J290/7.5345</f>
        <v>0</v>
      </c>
      <c r="L290" s="115">
        <v>0</v>
      </c>
      <c r="M290" s="115">
        <f>L290/7.5345</f>
        <v>0</v>
      </c>
    </row>
    <row r="291" spans="1:13" s="104" customFormat="1" ht="27" customHeight="1">
      <c r="A291" s="84"/>
      <c r="B291" s="83">
        <v>31</v>
      </c>
      <c r="C291" s="83" t="s">
        <v>225</v>
      </c>
      <c r="D291" s="170"/>
      <c r="E291" s="89">
        <f>SUM(E292,E295,E298)</f>
        <v>210046.81</v>
      </c>
      <c r="F291" s="115">
        <f t="shared" si="15"/>
        <v>27878.002521733357</v>
      </c>
      <c r="G291" s="115">
        <f>SUM(G292,G295,G298)</f>
        <v>34698</v>
      </c>
      <c r="H291" s="115">
        <f t="shared" si="14"/>
        <v>-124.43000000000029</v>
      </c>
      <c r="I291" s="112">
        <f>SUM(I292,I295,I298)</f>
        <v>34573.57</v>
      </c>
      <c r="J291" s="115">
        <v>0</v>
      </c>
      <c r="K291" s="115">
        <f>J291/7.5345</f>
        <v>0</v>
      </c>
      <c r="L291" s="115">
        <v>0</v>
      </c>
      <c r="M291" s="115">
        <f>L291/7.5345</f>
        <v>0</v>
      </c>
    </row>
    <row r="292" spans="1:13" s="104" customFormat="1" ht="27" customHeight="1">
      <c r="A292" s="84"/>
      <c r="B292" s="83">
        <v>311</v>
      </c>
      <c r="C292" s="83" t="s">
        <v>226</v>
      </c>
      <c r="D292" s="170"/>
      <c r="E292" s="89">
        <f>SUM(E293:E294)</f>
        <v>170000.93</v>
      </c>
      <c r="F292" s="115">
        <f t="shared" si="15"/>
        <v>22563.000862698253</v>
      </c>
      <c r="G292" s="115">
        <f>SUM(G293:G294)</f>
        <v>25087</v>
      </c>
      <c r="H292" s="115">
        <f t="shared" si="14"/>
        <v>2107.9300000000003</v>
      </c>
      <c r="I292" s="112">
        <f>SUM(I293:I294)</f>
        <v>27194.93</v>
      </c>
      <c r="J292" s="115"/>
      <c r="K292" s="115"/>
      <c r="L292" s="115"/>
      <c r="M292" s="115"/>
    </row>
    <row r="293" spans="1:13" ht="27" customHeight="1">
      <c r="A293" s="87"/>
      <c r="B293" s="87">
        <v>3111</v>
      </c>
      <c r="C293" s="87" t="s">
        <v>247</v>
      </c>
      <c r="D293" s="171">
        <v>11001</v>
      </c>
      <c r="E293" s="88">
        <v>20004.1</v>
      </c>
      <c r="F293" s="82">
        <f t="shared" si="15"/>
        <v>2655.0003318070208</v>
      </c>
      <c r="G293" s="82">
        <v>5179</v>
      </c>
      <c r="H293" s="115">
        <f t="shared" si="14"/>
        <v>2107.9300000000003</v>
      </c>
      <c r="I293" s="116">
        <v>7286.93</v>
      </c>
      <c r="J293" s="82"/>
      <c r="K293" s="82"/>
      <c r="L293" s="82"/>
      <c r="M293" s="82"/>
    </row>
    <row r="294" spans="1:13" ht="27" customHeight="1">
      <c r="A294" s="87"/>
      <c r="B294" s="87">
        <v>3111</v>
      </c>
      <c r="C294" s="87" t="s">
        <v>247</v>
      </c>
      <c r="D294" s="171">
        <v>51100</v>
      </c>
      <c r="E294" s="88">
        <v>149996.83</v>
      </c>
      <c r="F294" s="82">
        <f t="shared" si="15"/>
        <v>19908.00053089123</v>
      </c>
      <c r="G294" s="82">
        <v>19908</v>
      </c>
      <c r="H294" s="115">
        <f t="shared" si="14"/>
        <v>0</v>
      </c>
      <c r="I294" s="116">
        <v>19908</v>
      </c>
      <c r="J294" s="82"/>
      <c r="K294" s="82"/>
      <c r="L294" s="82"/>
      <c r="M294" s="82"/>
    </row>
    <row r="295" spans="1:13" s="104" customFormat="1" ht="27" customHeight="1">
      <c r="A295" s="84"/>
      <c r="B295" s="83">
        <v>312</v>
      </c>
      <c r="C295" s="83" t="s">
        <v>228</v>
      </c>
      <c r="D295" s="170"/>
      <c r="E295" s="89">
        <f>SUM(E296:E297)</f>
        <v>11000.380000000001</v>
      </c>
      <c r="F295" s="115">
        <f t="shared" si="15"/>
        <v>1460.0013272280842</v>
      </c>
      <c r="G295" s="115">
        <f>SUM(G296:G297)</f>
        <v>5294</v>
      </c>
      <c r="H295" s="115">
        <f t="shared" si="14"/>
        <v>-2425.16</v>
      </c>
      <c r="I295" s="112">
        <f>SUM(I296:I297)</f>
        <v>2868.84</v>
      </c>
      <c r="J295" s="115"/>
      <c r="K295" s="115"/>
      <c r="L295" s="115"/>
      <c r="M295" s="115"/>
    </row>
    <row r="296" spans="1:13" ht="27" customHeight="1">
      <c r="A296" s="87"/>
      <c r="B296" s="87">
        <v>3121</v>
      </c>
      <c r="C296" s="87" t="s">
        <v>228</v>
      </c>
      <c r="D296" s="171">
        <v>11001</v>
      </c>
      <c r="E296" s="88">
        <v>497.28</v>
      </c>
      <c r="F296" s="82">
        <f t="shared" si="15"/>
        <v>66.00039816842524</v>
      </c>
      <c r="G296" s="82">
        <v>3900</v>
      </c>
      <c r="H296" s="115">
        <f t="shared" si="14"/>
        <v>-2425.16</v>
      </c>
      <c r="I296" s="116">
        <v>1474.84</v>
      </c>
      <c r="J296" s="82"/>
      <c r="K296" s="82"/>
      <c r="L296" s="82"/>
      <c r="M296" s="82"/>
    </row>
    <row r="297" spans="1:13" ht="27" customHeight="1">
      <c r="A297" s="87"/>
      <c r="B297" s="87">
        <v>3121</v>
      </c>
      <c r="C297" s="87" t="s">
        <v>228</v>
      </c>
      <c r="D297" s="171">
        <v>51100</v>
      </c>
      <c r="E297" s="88">
        <v>10503.1</v>
      </c>
      <c r="F297" s="82">
        <f t="shared" si="15"/>
        <v>1394.0009290596588</v>
      </c>
      <c r="G297" s="82">
        <v>1394</v>
      </c>
      <c r="H297" s="115">
        <f t="shared" si="14"/>
        <v>0</v>
      </c>
      <c r="I297" s="116">
        <v>1394</v>
      </c>
      <c r="J297" s="82"/>
      <c r="K297" s="82"/>
      <c r="L297" s="82"/>
      <c r="M297" s="82"/>
    </row>
    <row r="298" spans="1:13" s="104" customFormat="1" ht="27" customHeight="1">
      <c r="A298" s="84"/>
      <c r="B298" s="83">
        <v>313</v>
      </c>
      <c r="C298" s="83" t="s">
        <v>229</v>
      </c>
      <c r="D298" s="170"/>
      <c r="E298" s="89">
        <f>SUM(E299:E300)</f>
        <v>29045.5</v>
      </c>
      <c r="F298" s="115">
        <f t="shared" si="15"/>
        <v>3855.0003318070208</v>
      </c>
      <c r="G298" s="115">
        <f>SUM(G299:G300)</f>
        <v>4317</v>
      </c>
      <c r="H298" s="115">
        <f t="shared" si="14"/>
        <v>192.80000000000018</v>
      </c>
      <c r="I298" s="112">
        <f>SUM(I299:I300)</f>
        <v>4509.8</v>
      </c>
      <c r="J298" s="115"/>
      <c r="K298" s="115"/>
      <c r="L298" s="115"/>
      <c r="M298" s="115"/>
    </row>
    <row r="299" spans="1:13" ht="27" customHeight="1">
      <c r="A299" s="87"/>
      <c r="B299" s="87">
        <v>3132</v>
      </c>
      <c r="C299" s="87" t="s">
        <v>230</v>
      </c>
      <c r="D299" s="171">
        <v>11001</v>
      </c>
      <c r="E299" s="88">
        <v>3300.11</v>
      </c>
      <c r="F299" s="82">
        <f t="shared" si="15"/>
        <v>437.9998672771916</v>
      </c>
      <c r="G299" s="82">
        <v>900</v>
      </c>
      <c r="H299" s="115">
        <f t="shared" si="14"/>
        <v>192.79999999999995</v>
      </c>
      <c r="I299" s="116">
        <v>1092.8</v>
      </c>
      <c r="J299" s="82"/>
      <c r="K299" s="82"/>
      <c r="L299" s="82"/>
      <c r="M299" s="82"/>
    </row>
    <row r="300" spans="1:13" ht="27" customHeight="1">
      <c r="A300" s="87"/>
      <c r="B300" s="87">
        <v>3132</v>
      </c>
      <c r="C300" s="87" t="s">
        <v>230</v>
      </c>
      <c r="D300" s="171">
        <v>51100</v>
      </c>
      <c r="E300" s="88">
        <v>25745.39</v>
      </c>
      <c r="F300" s="82">
        <f t="shared" si="15"/>
        <v>3417.000464529829</v>
      </c>
      <c r="G300" s="82">
        <v>3417</v>
      </c>
      <c r="H300" s="115">
        <f t="shared" si="14"/>
        <v>0</v>
      </c>
      <c r="I300" s="116">
        <v>3417</v>
      </c>
      <c r="J300" s="82"/>
      <c r="K300" s="82"/>
      <c r="L300" s="82"/>
      <c r="M300" s="82"/>
    </row>
    <row r="301" spans="1:13" s="104" customFormat="1" ht="27" customHeight="1">
      <c r="A301" s="84"/>
      <c r="B301" s="83">
        <v>32</v>
      </c>
      <c r="C301" s="83" t="s">
        <v>156</v>
      </c>
      <c r="D301" s="170"/>
      <c r="E301" s="89">
        <f>SUM(E302)</f>
        <v>19958.879999999997</v>
      </c>
      <c r="F301" s="115">
        <f t="shared" si="15"/>
        <v>2648.998606410511</v>
      </c>
      <c r="G301" s="115">
        <f>SUM(G302)</f>
        <v>4979</v>
      </c>
      <c r="H301" s="115">
        <f t="shared" si="14"/>
        <v>-1498.5300000000002</v>
      </c>
      <c r="I301" s="112">
        <v>3480.47</v>
      </c>
      <c r="J301" s="115">
        <v>0</v>
      </c>
      <c r="K301" s="115">
        <f>J301/7.5345</f>
        <v>0</v>
      </c>
      <c r="L301" s="115">
        <v>0</v>
      </c>
      <c r="M301" s="115">
        <f>L301/7.5345</f>
        <v>0</v>
      </c>
    </row>
    <row r="302" spans="1:13" s="104" customFormat="1" ht="27" customHeight="1">
      <c r="A302" s="84"/>
      <c r="B302" s="83">
        <v>321</v>
      </c>
      <c r="C302" s="83" t="s">
        <v>6</v>
      </c>
      <c r="D302" s="170"/>
      <c r="E302" s="89">
        <f>SUM(E303:E304)</f>
        <v>19958.879999999997</v>
      </c>
      <c r="F302" s="115">
        <f t="shared" si="15"/>
        <v>2648.998606410511</v>
      </c>
      <c r="G302" s="115">
        <f>SUM(G303:G304)</f>
        <v>4979</v>
      </c>
      <c r="H302" s="115">
        <f t="shared" si="14"/>
        <v>-1498.5300000000002</v>
      </c>
      <c r="I302" s="112">
        <f>SUM(I303:I304)</f>
        <v>3480.47</v>
      </c>
      <c r="J302" s="115"/>
      <c r="K302" s="115"/>
      <c r="L302" s="115"/>
      <c r="M302" s="115"/>
    </row>
    <row r="303" spans="1:13" ht="27" customHeight="1">
      <c r="A303" s="87"/>
      <c r="B303" s="87">
        <v>3212</v>
      </c>
      <c r="C303" s="87" t="s">
        <v>232</v>
      </c>
      <c r="D303" s="171">
        <v>11001</v>
      </c>
      <c r="E303" s="88">
        <v>10698.99</v>
      </c>
      <c r="F303" s="82">
        <f t="shared" si="15"/>
        <v>1420</v>
      </c>
      <c r="G303" s="82">
        <v>3750</v>
      </c>
      <c r="H303" s="115">
        <f t="shared" si="14"/>
        <v>-1498.5300000000002</v>
      </c>
      <c r="I303" s="116">
        <v>2251.47</v>
      </c>
      <c r="J303" s="82"/>
      <c r="K303" s="82"/>
      <c r="L303" s="82"/>
      <c r="M303" s="82"/>
    </row>
    <row r="304" spans="1:13" ht="27" customHeight="1">
      <c r="A304" s="87"/>
      <c r="B304" s="87">
        <v>3212</v>
      </c>
      <c r="C304" s="87" t="s">
        <v>232</v>
      </c>
      <c r="D304" s="171">
        <v>51100</v>
      </c>
      <c r="E304" s="88">
        <v>9259.89</v>
      </c>
      <c r="F304" s="82">
        <f t="shared" si="15"/>
        <v>1228.9986064105115</v>
      </c>
      <c r="G304" s="82">
        <v>1229</v>
      </c>
      <c r="H304" s="115">
        <f t="shared" si="14"/>
        <v>0</v>
      </c>
      <c r="I304" s="116">
        <v>1229</v>
      </c>
      <c r="J304" s="82"/>
      <c r="K304" s="82"/>
      <c r="L304" s="82"/>
      <c r="M304" s="82"/>
    </row>
    <row r="305" spans="1:13" s="104" customFormat="1" ht="27" customHeight="1">
      <c r="A305" s="110">
        <v>9212</v>
      </c>
      <c r="B305" s="111" t="s">
        <v>3</v>
      </c>
      <c r="C305" s="110" t="s">
        <v>353</v>
      </c>
      <c r="D305" s="111"/>
      <c r="E305" s="150">
        <v>0</v>
      </c>
      <c r="F305" s="112">
        <v>0</v>
      </c>
      <c r="G305" s="112">
        <v>0</v>
      </c>
      <c r="H305" s="112">
        <f aca="true" t="shared" si="16" ref="H305:H326">SUM(I305-G305)</f>
        <v>15200</v>
      </c>
      <c r="I305" s="112">
        <v>15200</v>
      </c>
      <c r="J305" s="112"/>
      <c r="K305" s="112"/>
      <c r="L305" s="112"/>
      <c r="M305" s="112"/>
    </row>
    <row r="306" spans="1:13" s="104" customFormat="1" ht="27" customHeight="1">
      <c r="A306" s="83" t="s">
        <v>354</v>
      </c>
      <c r="B306" s="84" t="s">
        <v>3</v>
      </c>
      <c r="C306" s="83" t="s">
        <v>355</v>
      </c>
      <c r="D306" s="170"/>
      <c r="E306" s="85">
        <v>0</v>
      </c>
      <c r="F306" s="115">
        <v>0</v>
      </c>
      <c r="G306" s="115">
        <v>0</v>
      </c>
      <c r="H306" s="115">
        <f t="shared" si="16"/>
        <v>15200</v>
      </c>
      <c r="I306" s="112">
        <v>15200</v>
      </c>
      <c r="J306" s="115"/>
      <c r="K306" s="115"/>
      <c r="L306" s="115"/>
      <c r="M306" s="115"/>
    </row>
    <row r="307" spans="1:13" s="104" customFormat="1" ht="27" customHeight="1">
      <c r="A307" s="84"/>
      <c r="B307" s="83">
        <v>3</v>
      </c>
      <c r="C307" s="83" t="s">
        <v>157</v>
      </c>
      <c r="D307" s="170"/>
      <c r="E307" s="85">
        <v>0</v>
      </c>
      <c r="F307" s="115">
        <v>0</v>
      </c>
      <c r="G307" s="115">
        <v>0</v>
      </c>
      <c r="H307" s="115">
        <f t="shared" si="16"/>
        <v>15200</v>
      </c>
      <c r="I307" s="112">
        <f>SUM(I308,I318)</f>
        <v>15200</v>
      </c>
      <c r="J307" s="115"/>
      <c r="K307" s="115"/>
      <c r="L307" s="115"/>
      <c r="M307" s="115"/>
    </row>
    <row r="308" spans="1:13" s="104" customFormat="1" ht="27" customHeight="1">
      <c r="A308" s="84"/>
      <c r="B308" s="83">
        <v>31</v>
      </c>
      <c r="C308" s="83" t="s">
        <v>225</v>
      </c>
      <c r="D308" s="170"/>
      <c r="E308" s="85">
        <v>0</v>
      </c>
      <c r="F308" s="115">
        <v>0</v>
      </c>
      <c r="G308" s="115">
        <v>0</v>
      </c>
      <c r="H308" s="115">
        <f t="shared" si="16"/>
        <v>12620</v>
      </c>
      <c r="I308" s="112">
        <f>SUM(I309,I312,I315)</f>
        <v>12620</v>
      </c>
      <c r="J308" s="115">
        <v>0</v>
      </c>
      <c r="K308" s="115">
        <v>0</v>
      </c>
      <c r="L308" s="115">
        <v>0</v>
      </c>
      <c r="M308" s="115">
        <v>0</v>
      </c>
    </row>
    <row r="309" spans="1:13" s="104" customFormat="1" ht="27" customHeight="1">
      <c r="A309" s="84"/>
      <c r="B309" s="83">
        <v>311</v>
      </c>
      <c r="C309" s="83" t="s">
        <v>226</v>
      </c>
      <c r="D309" s="170"/>
      <c r="E309" s="85">
        <v>0</v>
      </c>
      <c r="F309" s="115">
        <v>0</v>
      </c>
      <c r="G309" s="115">
        <v>0</v>
      </c>
      <c r="H309" s="115">
        <f t="shared" si="16"/>
        <v>9200</v>
      </c>
      <c r="I309" s="112">
        <f>SUM(I310:I311)</f>
        <v>9200</v>
      </c>
      <c r="J309" s="115"/>
      <c r="K309" s="115"/>
      <c r="L309" s="115"/>
      <c r="M309" s="115"/>
    </row>
    <row r="310" spans="1:13" ht="27" customHeight="1">
      <c r="A310" s="87"/>
      <c r="B310" s="87">
        <v>3111</v>
      </c>
      <c r="C310" s="87" t="s">
        <v>247</v>
      </c>
      <c r="D310" s="171">
        <v>11001</v>
      </c>
      <c r="E310" s="86">
        <v>0</v>
      </c>
      <c r="F310" s="82">
        <v>0</v>
      </c>
      <c r="G310" s="82">
        <v>0</v>
      </c>
      <c r="H310" s="115">
        <f t="shared" si="16"/>
        <v>3200</v>
      </c>
      <c r="I310" s="116">
        <v>3200</v>
      </c>
      <c r="J310" s="82"/>
      <c r="K310" s="82"/>
      <c r="L310" s="82"/>
      <c r="M310" s="82"/>
    </row>
    <row r="311" spans="1:13" ht="27" customHeight="1">
      <c r="A311" s="87"/>
      <c r="B311" s="87">
        <v>3111</v>
      </c>
      <c r="C311" s="87" t="s">
        <v>247</v>
      </c>
      <c r="D311" s="171">
        <v>51100</v>
      </c>
      <c r="E311" s="86">
        <v>0</v>
      </c>
      <c r="F311" s="82">
        <v>0</v>
      </c>
      <c r="G311" s="82">
        <v>0</v>
      </c>
      <c r="H311" s="115">
        <f t="shared" si="16"/>
        <v>6000</v>
      </c>
      <c r="I311" s="116">
        <v>6000</v>
      </c>
      <c r="J311" s="82"/>
      <c r="K311" s="82"/>
      <c r="L311" s="82"/>
      <c r="M311" s="82"/>
    </row>
    <row r="312" spans="1:13" s="104" customFormat="1" ht="27" customHeight="1">
      <c r="A312" s="84"/>
      <c r="B312" s="83">
        <v>312</v>
      </c>
      <c r="C312" s="83" t="s">
        <v>228</v>
      </c>
      <c r="D312" s="170"/>
      <c r="E312" s="85">
        <v>0</v>
      </c>
      <c r="F312" s="115">
        <v>0</v>
      </c>
      <c r="G312" s="115">
        <v>0</v>
      </c>
      <c r="H312" s="115">
        <f t="shared" si="16"/>
        <v>1900</v>
      </c>
      <c r="I312" s="112">
        <v>1900</v>
      </c>
      <c r="J312" s="115"/>
      <c r="K312" s="115"/>
      <c r="L312" s="115"/>
      <c r="M312" s="115"/>
    </row>
    <row r="313" spans="1:13" ht="27" customHeight="1">
      <c r="A313" s="87"/>
      <c r="B313" s="87">
        <v>3121</v>
      </c>
      <c r="C313" s="87" t="s">
        <v>228</v>
      </c>
      <c r="D313" s="171">
        <v>11001</v>
      </c>
      <c r="E313" s="86">
        <v>0</v>
      </c>
      <c r="F313" s="82">
        <v>0</v>
      </c>
      <c r="G313" s="82">
        <v>0</v>
      </c>
      <c r="H313" s="115">
        <f t="shared" si="16"/>
        <v>400</v>
      </c>
      <c r="I313" s="116">
        <v>400</v>
      </c>
      <c r="J313" s="82"/>
      <c r="K313" s="82"/>
      <c r="L313" s="82"/>
      <c r="M313" s="82"/>
    </row>
    <row r="314" spans="1:13" ht="27" customHeight="1">
      <c r="A314" s="87"/>
      <c r="B314" s="87">
        <v>3121</v>
      </c>
      <c r="C314" s="87" t="s">
        <v>228</v>
      </c>
      <c r="D314" s="171">
        <v>51100</v>
      </c>
      <c r="E314" s="86">
        <v>0</v>
      </c>
      <c r="F314" s="82">
        <v>0</v>
      </c>
      <c r="G314" s="82">
        <v>0</v>
      </c>
      <c r="H314" s="115">
        <f t="shared" si="16"/>
        <v>1500</v>
      </c>
      <c r="I314" s="116">
        <v>1500</v>
      </c>
      <c r="J314" s="82"/>
      <c r="K314" s="82"/>
      <c r="L314" s="82"/>
      <c r="M314" s="82"/>
    </row>
    <row r="315" spans="1:13" s="104" customFormat="1" ht="27" customHeight="1">
      <c r="A315" s="84"/>
      <c r="B315" s="83">
        <v>313</v>
      </c>
      <c r="C315" s="83" t="s">
        <v>229</v>
      </c>
      <c r="D315" s="170"/>
      <c r="E315" s="85">
        <v>0</v>
      </c>
      <c r="F315" s="115">
        <v>0</v>
      </c>
      <c r="G315" s="115">
        <v>0</v>
      </c>
      <c r="H315" s="115">
        <f t="shared" si="16"/>
        <v>1520</v>
      </c>
      <c r="I315" s="112">
        <f>SUM(I316:I317)</f>
        <v>1520</v>
      </c>
      <c r="J315" s="115"/>
      <c r="K315" s="115"/>
      <c r="L315" s="115"/>
      <c r="M315" s="115"/>
    </row>
    <row r="316" spans="1:13" ht="27" customHeight="1">
      <c r="A316" s="87"/>
      <c r="B316" s="87">
        <v>3132</v>
      </c>
      <c r="C316" s="87" t="s">
        <v>230</v>
      </c>
      <c r="D316" s="171">
        <v>11001</v>
      </c>
      <c r="E316" s="86">
        <v>0</v>
      </c>
      <c r="F316" s="82">
        <v>0</v>
      </c>
      <c r="G316" s="82">
        <v>0</v>
      </c>
      <c r="H316" s="115">
        <f t="shared" si="16"/>
        <v>530</v>
      </c>
      <c r="I316" s="116">
        <v>530</v>
      </c>
      <c r="J316" s="82"/>
      <c r="K316" s="82"/>
      <c r="L316" s="82"/>
      <c r="M316" s="82"/>
    </row>
    <row r="317" spans="1:13" ht="27" customHeight="1">
      <c r="A317" s="87"/>
      <c r="B317" s="87">
        <v>3132</v>
      </c>
      <c r="C317" s="87" t="s">
        <v>230</v>
      </c>
      <c r="D317" s="171">
        <v>51100</v>
      </c>
      <c r="E317" s="86">
        <v>0</v>
      </c>
      <c r="F317" s="82">
        <v>0</v>
      </c>
      <c r="G317" s="82">
        <v>0</v>
      </c>
      <c r="H317" s="115">
        <f t="shared" si="16"/>
        <v>990</v>
      </c>
      <c r="I317" s="116">
        <v>990</v>
      </c>
      <c r="J317" s="82"/>
      <c r="K317" s="82"/>
      <c r="L317" s="82"/>
      <c r="M317" s="82"/>
    </row>
    <row r="318" spans="1:13" s="104" customFormat="1" ht="27" customHeight="1">
      <c r="A318" s="84"/>
      <c r="B318" s="83">
        <v>32</v>
      </c>
      <c r="C318" s="83" t="s">
        <v>156</v>
      </c>
      <c r="D318" s="170"/>
      <c r="E318" s="85">
        <v>0</v>
      </c>
      <c r="F318" s="115">
        <v>0</v>
      </c>
      <c r="G318" s="115">
        <v>0</v>
      </c>
      <c r="H318" s="115">
        <f t="shared" si="16"/>
        <v>2580</v>
      </c>
      <c r="I318" s="112">
        <f>SUM(I319,I323)</f>
        <v>2580</v>
      </c>
      <c r="J318" s="115">
        <v>0</v>
      </c>
      <c r="K318" s="115">
        <v>0</v>
      </c>
      <c r="L318" s="115">
        <v>0</v>
      </c>
      <c r="M318" s="115">
        <v>0</v>
      </c>
    </row>
    <row r="319" spans="1:13" s="104" customFormat="1" ht="27" customHeight="1">
      <c r="A319" s="84"/>
      <c r="B319" s="83">
        <v>321</v>
      </c>
      <c r="C319" s="83" t="s">
        <v>6</v>
      </c>
      <c r="D319" s="170"/>
      <c r="E319" s="85">
        <v>0</v>
      </c>
      <c r="F319" s="115">
        <v>0</v>
      </c>
      <c r="G319" s="115">
        <v>0</v>
      </c>
      <c r="H319" s="115">
        <f t="shared" si="16"/>
        <v>1790</v>
      </c>
      <c r="I319" s="112">
        <f>SUM(I320:I322)</f>
        <v>1790</v>
      </c>
      <c r="J319" s="115"/>
      <c r="K319" s="115"/>
      <c r="L319" s="115"/>
      <c r="M319" s="115"/>
    </row>
    <row r="320" spans="1:13" ht="27" customHeight="1">
      <c r="A320" s="105"/>
      <c r="B320" s="87">
        <v>3211</v>
      </c>
      <c r="C320" s="87" t="s">
        <v>9</v>
      </c>
      <c r="D320" s="171">
        <v>11001</v>
      </c>
      <c r="E320" s="86">
        <v>0</v>
      </c>
      <c r="F320" s="82">
        <v>0</v>
      </c>
      <c r="G320" s="82">
        <v>0</v>
      </c>
      <c r="H320" s="82">
        <f t="shared" si="16"/>
        <v>290</v>
      </c>
      <c r="I320" s="116">
        <v>290</v>
      </c>
      <c r="J320" s="82"/>
      <c r="K320" s="82"/>
      <c r="L320" s="82"/>
      <c r="M320" s="82"/>
    </row>
    <row r="321" spans="1:13" ht="27" customHeight="1">
      <c r="A321" s="87"/>
      <c r="B321" s="87">
        <v>3212</v>
      </c>
      <c r="C321" s="87" t="s">
        <v>232</v>
      </c>
      <c r="D321" s="171">
        <v>11001</v>
      </c>
      <c r="E321" s="86">
        <v>0</v>
      </c>
      <c r="F321" s="82">
        <v>0</v>
      </c>
      <c r="G321" s="82">
        <v>0</v>
      </c>
      <c r="H321" s="115">
        <f t="shared" si="16"/>
        <v>500</v>
      </c>
      <c r="I321" s="116">
        <v>500</v>
      </c>
      <c r="J321" s="82"/>
      <c r="K321" s="82"/>
      <c r="L321" s="82"/>
      <c r="M321" s="82"/>
    </row>
    <row r="322" spans="1:13" ht="27" customHeight="1">
      <c r="A322" s="87"/>
      <c r="B322" s="87">
        <v>3212</v>
      </c>
      <c r="C322" s="87" t="s">
        <v>232</v>
      </c>
      <c r="D322" s="171">
        <v>51100</v>
      </c>
      <c r="E322" s="86">
        <v>0</v>
      </c>
      <c r="F322" s="82">
        <v>0</v>
      </c>
      <c r="G322" s="82">
        <v>0</v>
      </c>
      <c r="H322" s="115">
        <f t="shared" si="16"/>
        <v>1000</v>
      </c>
      <c r="I322" s="116">
        <v>1000</v>
      </c>
      <c r="J322" s="82"/>
      <c r="K322" s="82"/>
      <c r="L322" s="82"/>
      <c r="M322" s="82"/>
    </row>
    <row r="323" spans="1:13" s="104" customFormat="1" ht="27" customHeight="1">
      <c r="A323" s="83"/>
      <c r="B323" s="83">
        <v>323</v>
      </c>
      <c r="C323" s="83" t="s">
        <v>15</v>
      </c>
      <c r="D323" s="173"/>
      <c r="E323" s="85">
        <v>0</v>
      </c>
      <c r="F323" s="115">
        <v>0</v>
      </c>
      <c r="G323" s="115">
        <v>0</v>
      </c>
      <c r="H323" s="115">
        <f t="shared" si="16"/>
        <v>790</v>
      </c>
      <c r="I323" s="112">
        <f>SUM(I324:I326)</f>
        <v>790</v>
      </c>
      <c r="J323" s="115"/>
      <c r="K323" s="115"/>
      <c r="L323" s="115"/>
      <c r="M323" s="115"/>
    </row>
    <row r="324" spans="1:13" ht="27" customHeight="1">
      <c r="A324" s="87"/>
      <c r="B324" s="87">
        <v>3236</v>
      </c>
      <c r="C324" s="87" t="s">
        <v>56</v>
      </c>
      <c r="D324" s="171">
        <v>51100</v>
      </c>
      <c r="E324" s="86">
        <v>0</v>
      </c>
      <c r="F324" s="82">
        <v>0</v>
      </c>
      <c r="G324" s="82">
        <v>0</v>
      </c>
      <c r="H324" s="115">
        <f t="shared" si="16"/>
        <v>228.95</v>
      </c>
      <c r="I324" s="116">
        <v>228.95</v>
      </c>
      <c r="J324" s="82"/>
      <c r="K324" s="82"/>
      <c r="L324" s="82"/>
      <c r="M324" s="82"/>
    </row>
    <row r="325" spans="1:13" ht="27" customHeight="1">
      <c r="A325" s="87"/>
      <c r="B325" s="87">
        <v>3237</v>
      </c>
      <c r="C325" s="87" t="s">
        <v>18</v>
      </c>
      <c r="D325" s="171">
        <v>11001</v>
      </c>
      <c r="E325" s="86">
        <v>0</v>
      </c>
      <c r="F325" s="82">
        <v>0</v>
      </c>
      <c r="G325" s="82">
        <v>0</v>
      </c>
      <c r="H325" s="115">
        <f t="shared" si="16"/>
        <v>400</v>
      </c>
      <c r="I325" s="116">
        <v>400</v>
      </c>
      <c r="J325" s="82"/>
      <c r="K325" s="82"/>
      <c r="L325" s="82"/>
      <c r="M325" s="82"/>
    </row>
    <row r="326" spans="1:13" ht="27" customHeight="1">
      <c r="A326" s="105"/>
      <c r="B326" s="87">
        <v>3237</v>
      </c>
      <c r="C326" s="87" t="s">
        <v>18</v>
      </c>
      <c r="D326" s="171">
        <v>51100</v>
      </c>
      <c r="E326" s="86">
        <v>0</v>
      </c>
      <c r="F326" s="82">
        <v>0</v>
      </c>
      <c r="G326" s="82">
        <v>0</v>
      </c>
      <c r="H326" s="115">
        <f t="shared" si="16"/>
        <v>161.05</v>
      </c>
      <c r="I326" s="116">
        <v>161.05</v>
      </c>
      <c r="J326" s="82"/>
      <c r="K326" s="82"/>
      <c r="L326" s="82"/>
      <c r="M326" s="82"/>
    </row>
    <row r="327" spans="1:13" ht="27" customHeight="1">
      <c r="A327" s="175"/>
      <c r="B327" s="175"/>
      <c r="C327" s="175"/>
      <c r="D327" s="176"/>
      <c r="E327" s="177"/>
      <c r="F327" s="178"/>
      <c r="G327" s="178"/>
      <c r="H327" s="179"/>
      <c r="I327" s="178"/>
      <c r="J327" s="178"/>
      <c r="K327" s="178"/>
      <c r="L327" s="178"/>
      <c r="M327" s="178"/>
    </row>
    <row r="328" spans="7:9" ht="27" customHeight="1">
      <c r="G328" s="122"/>
      <c r="I328" s="122"/>
    </row>
    <row r="329" spans="7:9" ht="27" customHeight="1">
      <c r="G329" s="122"/>
      <c r="I329" s="122"/>
    </row>
    <row r="330" spans="7:9" ht="27" customHeight="1">
      <c r="G330" s="122"/>
      <c r="I330" s="122"/>
    </row>
    <row r="331" spans="7:9" ht="27" customHeight="1">
      <c r="G331" s="122"/>
      <c r="I331" s="122"/>
    </row>
    <row r="332" spans="7:9" ht="27" customHeight="1">
      <c r="G332" s="122"/>
      <c r="I332" s="122"/>
    </row>
    <row r="333" spans="7:9" ht="27" customHeight="1">
      <c r="G333" s="122"/>
      <c r="I333" s="122"/>
    </row>
    <row r="334" spans="7:9" ht="27" customHeight="1">
      <c r="G334" s="122"/>
      <c r="I334" s="122"/>
    </row>
    <row r="335" spans="7:9" ht="27" customHeight="1">
      <c r="G335" s="122"/>
      <c r="I335" s="122"/>
    </row>
    <row r="336" spans="7:9" ht="27" customHeight="1">
      <c r="G336" s="122"/>
      <c r="I336" s="122"/>
    </row>
    <row r="337" spans="7:9" ht="27" customHeight="1">
      <c r="G337" s="122"/>
      <c r="I337" s="122"/>
    </row>
    <row r="338" spans="7:9" ht="27" customHeight="1">
      <c r="G338" s="122"/>
      <c r="I338" s="122"/>
    </row>
    <row r="339" spans="7:9" ht="27" customHeight="1">
      <c r="G339" s="122"/>
      <c r="I339" s="122"/>
    </row>
    <row r="340" spans="7:9" ht="27" customHeight="1">
      <c r="G340" s="122"/>
      <c r="I340" s="122"/>
    </row>
    <row r="341" spans="7:9" ht="27" customHeight="1">
      <c r="G341" s="122"/>
      <c r="I341" s="122"/>
    </row>
    <row r="342" spans="7:9" ht="27" customHeight="1">
      <c r="G342" s="122"/>
      <c r="I342" s="122"/>
    </row>
    <row r="343" spans="7:9" ht="27" customHeight="1">
      <c r="G343" s="122"/>
      <c r="I343" s="122"/>
    </row>
    <row r="344" spans="7:9" ht="27" customHeight="1">
      <c r="G344" s="122"/>
      <c r="I344" s="122"/>
    </row>
    <row r="345" spans="7:9" ht="27" customHeight="1">
      <c r="G345" s="122"/>
      <c r="I345" s="122"/>
    </row>
    <row r="346" spans="7:9" ht="27" customHeight="1">
      <c r="G346" s="122"/>
      <c r="I346" s="122"/>
    </row>
    <row r="347" spans="7:9" ht="27" customHeight="1">
      <c r="G347" s="122"/>
      <c r="I347" s="122"/>
    </row>
    <row r="348" spans="7:9" ht="27" customHeight="1">
      <c r="G348" s="122"/>
      <c r="I348" s="122"/>
    </row>
    <row r="349" spans="7:9" ht="27" customHeight="1">
      <c r="G349" s="122"/>
      <c r="I349" s="122"/>
    </row>
    <row r="350" spans="7:9" ht="27" customHeight="1">
      <c r="G350" s="122"/>
      <c r="I350" s="122"/>
    </row>
    <row r="351" spans="7:9" ht="27" customHeight="1">
      <c r="G351" s="122"/>
      <c r="I351" s="122"/>
    </row>
    <row r="352" spans="7:9" ht="27" customHeight="1">
      <c r="G352" s="122"/>
      <c r="I352" s="122"/>
    </row>
    <row r="353" spans="7:9" ht="27" customHeight="1">
      <c r="G353" s="122"/>
      <c r="I353" s="122"/>
    </row>
    <row r="354" spans="7:9" ht="27" customHeight="1">
      <c r="G354" s="122"/>
      <c r="I354" s="122"/>
    </row>
    <row r="355" spans="7:9" ht="27" customHeight="1">
      <c r="G355" s="122"/>
      <c r="I355" s="122"/>
    </row>
    <row r="356" spans="7:9" ht="27" customHeight="1">
      <c r="G356" s="122"/>
      <c r="I356" s="122"/>
    </row>
    <row r="357" spans="7:9" ht="27" customHeight="1">
      <c r="G357" s="122"/>
      <c r="I357" s="122"/>
    </row>
    <row r="358" spans="7:9" ht="27" customHeight="1">
      <c r="G358" s="122"/>
      <c r="I358" s="122"/>
    </row>
    <row r="359" spans="7:9" ht="27" customHeight="1">
      <c r="G359" s="122"/>
      <c r="I359" s="122"/>
    </row>
    <row r="360" spans="7:9" ht="27" customHeight="1">
      <c r="G360" s="122"/>
      <c r="I360" s="122"/>
    </row>
    <row r="361" spans="7:9" ht="27" customHeight="1">
      <c r="G361" s="122"/>
      <c r="I361" s="122"/>
    </row>
    <row r="362" spans="7:9" ht="27" customHeight="1">
      <c r="G362" s="122"/>
      <c r="I362" s="122"/>
    </row>
    <row r="363" spans="7:9" ht="27" customHeight="1">
      <c r="G363" s="122"/>
      <c r="I363" s="122"/>
    </row>
    <row r="364" spans="7:9" ht="27" customHeight="1">
      <c r="G364" s="122"/>
      <c r="I364" s="122"/>
    </row>
    <row r="365" spans="7:9" ht="27" customHeight="1">
      <c r="G365" s="122"/>
      <c r="I365" s="122"/>
    </row>
    <row r="366" spans="7:9" ht="27" customHeight="1">
      <c r="G366" s="122"/>
      <c r="I366" s="122"/>
    </row>
    <row r="367" spans="7:9" ht="27" customHeight="1">
      <c r="G367" s="122"/>
      <c r="I367" s="122"/>
    </row>
    <row r="368" spans="7:9" ht="27" customHeight="1">
      <c r="G368" s="122"/>
      <c r="I368" s="122"/>
    </row>
    <row r="369" spans="7:9" ht="27" customHeight="1">
      <c r="G369" s="122"/>
      <c r="I369" s="122"/>
    </row>
    <row r="370" spans="7:9" ht="27" customHeight="1">
      <c r="G370" s="122"/>
      <c r="I370" s="122"/>
    </row>
    <row r="371" spans="7:9" ht="27" customHeight="1">
      <c r="G371" s="122"/>
      <c r="I371" s="122"/>
    </row>
    <row r="372" spans="7:9" ht="27" customHeight="1">
      <c r="G372" s="122"/>
      <c r="I372" s="122"/>
    </row>
    <row r="373" spans="7:9" ht="27" customHeight="1">
      <c r="G373" s="122"/>
      <c r="I373" s="122"/>
    </row>
    <row r="374" spans="7:9" ht="27" customHeight="1">
      <c r="G374" s="122"/>
      <c r="I374" s="122"/>
    </row>
    <row r="375" spans="7:9" ht="27" customHeight="1">
      <c r="G375" s="122"/>
      <c r="I375" s="122"/>
    </row>
    <row r="376" spans="7:9" ht="27" customHeight="1">
      <c r="G376" s="122"/>
      <c r="I376" s="122"/>
    </row>
    <row r="377" spans="7:9" ht="27" customHeight="1">
      <c r="G377" s="122"/>
      <c r="I377" s="122"/>
    </row>
    <row r="378" spans="7:9" ht="27" customHeight="1">
      <c r="G378" s="122"/>
      <c r="I378" s="122"/>
    </row>
    <row r="379" spans="7:9" ht="27" customHeight="1">
      <c r="G379" s="122"/>
      <c r="I379" s="122"/>
    </row>
    <row r="380" spans="7:9" ht="27" customHeight="1">
      <c r="G380" s="122"/>
      <c r="I380" s="122"/>
    </row>
    <row r="381" spans="7:9" ht="27" customHeight="1">
      <c r="G381" s="122"/>
      <c r="I381" s="122"/>
    </row>
    <row r="382" spans="7:9" ht="27" customHeight="1">
      <c r="G382" s="122"/>
      <c r="I382" s="122"/>
    </row>
    <row r="383" spans="7:9" ht="27" customHeight="1">
      <c r="G383" s="122"/>
      <c r="I383" s="122"/>
    </row>
    <row r="384" spans="7:9" ht="27" customHeight="1">
      <c r="G384" s="122"/>
      <c r="I384" s="122"/>
    </row>
    <row r="385" spans="7:9" ht="27" customHeight="1">
      <c r="G385" s="122"/>
      <c r="I385" s="122"/>
    </row>
    <row r="386" spans="7:9" ht="27" customHeight="1">
      <c r="G386" s="122"/>
      <c r="I386" s="122"/>
    </row>
    <row r="387" spans="7:9" ht="27" customHeight="1">
      <c r="G387" s="122"/>
      <c r="I387" s="122"/>
    </row>
    <row r="388" spans="7:9" ht="27" customHeight="1">
      <c r="G388" s="122"/>
      <c r="I388" s="122"/>
    </row>
    <row r="389" spans="7:9" ht="27" customHeight="1">
      <c r="G389" s="122"/>
      <c r="I389" s="122"/>
    </row>
    <row r="390" spans="7:9" ht="27" customHeight="1">
      <c r="G390" s="122"/>
      <c r="I390" s="122"/>
    </row>
    <row r="391" spans="7:9" ht="27" customHeight="1">
      <c r="G391" s="122"/>
      <c r="I391" s="122"/>
    </row>
    <row r="392" spans="7:9" ht="27" customHeight="1">
      <c r="G392" s="122"/>
      <c r="I392" s="122"/>
    </row>
    <row r="393" spans="7:9" ht="27" customHeight="1">
      <c r="G393" s="122"/>
      <c r="I393" s="122"/>
    </row>
    <row r="394" spans="7:9" ht="27" customHeight="1">
      <c r="G394" s="122"/>
      <c r="I394" s="122"/>
    </row>
    <row r="395" spans="7:9" ht="27" customHeight="1">
      <c r="G395" s="122"/>
      <c r="I395" s="122"/>
    </row>
    <row r="396" spans="7:9" ht="27" customHeight="1">
      <c r="G396" s="122"/>
      <c r="I396" s="122"/>
    </row>
    <row r="397" spans="7:9" ht="27" customHeight="1">
      <c r="G397" s="122"/>
      <c r="I397" s="122"/>
    </row>
    <row r="398" spans="7:9" ht="27" customHeight="1">
      <c r="G398" s="122"/>
      <c r="I398" s="122"/>
    </row>
    <row r="399" spans="7:9" ht="27" customHeight="1">
      <c r="G399" s="122"/>
      <c r="I399" s="122"/>
    </row>
    <row r="400" spans="7:9" ht="27" customHeight="1">
      <c r="G400" s="122"/>
      <c r="I400" s="122"/>
    </row>
    <row r="401" spans="7:9" ht="27" customHeight="1">
      <c r="G401" s="122"/>
      <c r="I401" s="122"/>
    </row>
    <row r="402" spans="7:9" ht="27" customHeight="1">
      <c r="G402" s="122"/>
      <c r="I402" s="122"/>
    </row>
    <row r="403" spans="7:9" ht="27" customHeight="1">
      <c r="G403" s="122"/>
      <c r="I403" s="122"/>
    </row>
    <row r="404" spans="7:9" ht="27" customHeight="1">
      <c r="G404" s="122"/>
      <c r="I404" s="122"/>
    </row>
    <row r="405" spans="7:9" ht="27" customHeight="1">
      <c r="G405" s="122"/>
      <c r="I405" s="122"/>
    </row>
    <row r="406" spans="7:9" ht="27" customHeight="1">
      <c r="G406" s="122"/>
      <c r="I406" s="122"/>
    </row>
    <row r="407" spans="7:9" ht="27" customHeight="1">
      <c r="G407" s="122"/>
      <c r="I407" s="122"/>
    </row>
    <row r="408" spans="7:9" ht="27" customHeight="1">
      <c r="G408" s="122"/>
      <c r="I408" s="122"/>
    </row>
    <row r="409" spans="7:9" ht="27" customHeight="1">
      <c r="G409" s="122"/>
      <c r="I409" s="122"/>
    </row>
    <row r="410" spans="7:9" ht="27" customHeight="1">
      <c r="G410" s="122"/>
      <c r="I410" s="122"/>
    </row>
    <row r="411" spans="7:9" ht="27" customHeight="1">
      <c r="G411" s="122"/>
      <c r="I411" s="122"/>
    </row>
    <row r="412" spans="7:9" ht="27" customHeight="1">
      <c r="G412" s="122"/>
      <c r="I412" s="122"/>
    </row>
    <row r="413" spans="7:9" ht="27" customHeight="1">
      <c r="G413" s="122"/>
      <c r="I413" s="122"/>
    </row>
    <row r="414" spans="7:9" ht="27" customHeight="1">
      <c r="G414" s="122"/>
      <c r="I414" s="122"/>
    </row>
    <row r="415" spans="7:9" ht="27" customHeight="1">
      <c r="G415" s="122"/>
      <c r="I415" s="122"/>
    </row>
    <row r="416" spans="7:9" ht="27" customHeight="1">
      <c r="G416" s="122"/>
      <c r="I416" s="122"/>
    </row>
    <row r="417" spans="7:9" ht="27" customHeight="1">
      <c r="G417" s="122"/>
      <c r="I417" s="122"/>
    </row>
    <row r="418" spans="7:9" ht="27" customHeight="1">
      <c r="G418" s="122"/>
      <c r="I418" s="122"/>
    </row>
    <row r="419" spans="7:9" ht="27" customHeight="1">
      <c r="G419" s="122"/>
      <c r="I419" s="122"/>
    </row>
    <row r="420" spans="7:9" ht="27" customHeight="1">
      <c r="G420" s="122"/>
      <c r="I420" s="122"/>
    </row>
    <row r="421" spans="7:9" ht="27" customHeight="1">
      <c r="G421" s="122"/>
      <c r="I421" s="122"/>
    </row>
    <row r="422" spans="7:9" ht="27" customHeight="1">
      <c r="G422" s="122"/>
      <c r="I422" s="122"/>
    </row>
    <row r="423" spans="7:9" ht="27" customHeight="1">
      <c r="G423" s="122"/>
      <c r="I423" s="122"/>
    </row>
    <row r="424" spans="7:9" ht="27" customHeight="1">
      <c r="G424" s="122"/>
      <c r="I424" s="122"/>
    </row>
    <row r="425" spans="7:9" ht="27" customHeight="1">
      <c r="G425" s="122"/>
      <c r="I425" s="122"/>
    </row>
    <row r="426" spans="7:9" ht="27" customHeight="1">
      <c r="G426" s="122"/>
      <c r="I426" s="122"/>
    </row>
    <row r="427" spans="7:9" ht="27" customHeight="1">
      <c r="G427" s="122"/>
      <c r="I427" s="122"/>
    </row>
    <row r="428" spans="7:9" ht="27" customHeight="1">
      <c r="G428" s="122"/>
      <c r="I428" s="122"/>
    </row>
    <row r="429" spans="7:9" ht="27" customHeight="1">
      <c r="G429" s="122"/>
      <c r="I429" s="122"/>
    </row>
    <row r="430" spans="7:9" ht="27" customHeight="1">
      <c r="G430" s="122"/>
      <c r="I430" s="122"/>
    </row>
    <row r="431" spans="7:9" ht="27" customHeight="1">
      <c r="G431" s="122"/>
      <c r="I431" s="122"/>
    </row>
    <row r="432" spans="7:9" ht="27" customHeight="1">
      <c r="G432" s="122"/>
      <c r="I432" s="122"/>
    </row>
    <row r="433" spans="7:9" ht="27" customHeight="1">
      <c r="G433" s="122"/>
      <c r="I433" s="122"/>
    </row>
    <row r="434" spans="7:9" ht="27" customHeight="1">
      <c r="G434" s="122"/>
      <c r="I434" s="122"/>
    </row>
    <row r="435" spans="7:9" ht="27" customHeight="1">
      <c r="G435" s="122"/>
      <c r="I435" s="122"/>
    </row>
    <row r="436" spans="7:9" ht="27" customHeight="1">
      <c r="G436" s="122"/>
      <c r="I436" s="122"/>
    </row>
    <row r="437" spans="7:9" ht="27" customHeight="1">
      <c r="G437" s="122"/>
      <c r="I437" s="122"/>
    </row>
    <row r="438" spans="7:9" ht="27" customHeight="1">
      <c r="G438" s="122"/>
      <c r="I438" s="122"/>
    </row>
    <row r="439" spans="7:9" ht="27" customHeight="1">
      <c r="G439" s="122"/>
      <c r="I439" s="122"/>
    </row>
    <row r="440" spans="7:9" ht="27" customHeight="1">
      <c r="G440" s="122"/>
      <c r="I440" s="122"/>
    </row>
    <row r="441" spans="7:9" ht="27" customHeight="1">
      <c r="G441" s="122"/>
      <c r="I441" s="122"/>
    </row>
    <row r="442" spans="7:9" ht="27" customHeight="1">
      <c r="G442" s="122"/>
      <c r="I442" s="122"/>
    </row>
    <row r="443" spans="7:9" ht="27" customHeight="1">
      <c r="G443" s="122"/>
      <c r="I443" s="122"/>
    </row>
    <row r="444" spans="7:9" ht="27" customHeight="1">
      <c r="G444" s="122"/>
      <c r="I444" s="122"/>
    </row>
    <row r="445" spans="7:9" ht="27" customHeight="1">
      <c r="G445" s="122"/>
      <c r="I445" s="122"/>
    </row>
    <row r="446" spans="7:9" ht="27" customHeight="1">
      <c r="G446" s="122"/>
      <c r="I446" s="122"/>
    </row>
    <row r="447" spans="7:9" ht="27" customHeight="1">
      <c r="G447" s="122"/>
      <c r="I447" s="122"/>
    </row>
    <row r="448" spans="7:9" ht="27" customHeight="1">
      <c r="G448" s="122"/>
      <c r="I448" s="122"/>
    </row>
    <row r="449" spans="7:9" ht="27" customHeight="1">
      <c r="G449" s="122"/>
      <c r="I449" s="122"/>
    </row>
    <row r="450" spans="7:9" ht="27" customHeight="1">
      <c r="G450" s="122"/>
      <c r="I450" s="122"/>
    </row>
    <row r="451" spans="7:9" ht="27" customHeight="1">
      <c r="G451" s="122"/>
      <c r="I451" s="122"/>
    </row>
    <row r="452" spans="7:9" ht="27" customHeight="1">
      <c r="G452" s="122"/>
      <c r="I452" s="122"/>
    </row>
    <row r="453" spans="7:9" ht="27" customHeight="1">
      <c r="G453" s="122"/>
      <c r="I453" s="122"/>
    </row>
    <row r="454" spans="7:9" ht="27" customHeight="1">
      <c r="G454" s="122"/>
      <c r="I454" s="122"/>
    </row>
    <row r="455" spans="7:9" ht="27" customHeight="1">
      <c r="G455" s="122"/>
      <c r="I455" s="122"/>
    </row>
    <row r="456" spans="7:9" ht="27" customHeight="1">
      <c r="G456" s="122"/>
      <c r="I456" s="122"/>
    </row>
    <row r="457" spans="7:9" ht="27" customHeight="1">
      <c r="G457" s="122"/>
      <c r="I457" s="122"/>
    </row>
    <row r="458" spans="7:9" ht="27" customHeight="1">
      <c r="G458" s="122"/>
      <c r="I458" s="122"/>
    </row>
    <row r="459" spans="7:9" ht="27" customHeight="1">
      <c r="G459" s="122"/>
      <c r="I459" s="122"/>
    </row>
    <row r="460" spans="7:9" ht="27" customHeight="1">
      <c r="G460" s="122"/>
      <c r="I460" s="122"/>
    </row>
    <row r="461" spans="7:9" ht="27" customHeight="1">
      <c r="G461" s="122"/>
      <c r="I461" s="122"/>
    </row>
    <row r="462" spans="7:9" ht="27" customHeight="1">
      <c r="G462" s="122"/>
      <c r="I462" s="122"/>
    </row>
    <row r="463" spans="7:9" ht="27" customHeight="1">
      <c r="G463" s="122"/>
      <c r="I463" s="122"/>
    </row>
    <row r="464" spans="7:9" ht="27" customHeight="1">
      <c r="G464" s="122"/>
      <c r="I464" s="122"/>
    </row>
    <row r="465" spans="7:9" ht="27" customHeight="1">
      <c r="G465" s="122"/>
      <c r="I465" s="122"/>
    </row>
    <row r="466" spans="7:9" ht="27" customHeight="1">
      <c r="G466" s="122"/>
      <c r="I466" s="122"/>
    </row>
    <row r="467" spans="7:9" ht="27" customHeight="1">
      <c r="G467" s="122"/>
      <c r="I467" s="122"/>
    </row>
    <row r="468" spans="7:9" ht="27" customHeight="1">
      <c r="G468" s="122"/>
      <c r="I468" s="122"/>
    </row>
    <row r="469" spans="7:9" ht="27" customHeight="1">
      <c r="G469" s="122"/>
      <c r="I469" s="122"/>
    </row>
    <row r="470" spans="7:9" ht="27" customHeight="1">
      <c r="G470" s="122"/>
      <c r="I470" s="122"/>
    </row>
    <row r="471" spans="7:9" ht="27" customHeight="1">
      <c r="G471" s="122"/>
      <c r="I471" s="122"/>
    </row>
    <row r="472" spans="7:9" ht="27" customHeight="1">
      <c r="G472" s="122"/>
      <c r="I472" s="122"/>
    </row>
    <row r="473" spans="7:9" ht="27" customHeight="1">
      <c r="G473" s="122"/>
      <c r="I473" s="122"/>
    </row>
    <row r="474" spans="7:9" ht="27" customHeight="1">
      <c r="G474" s="122"/>
      <c r="I474" s="122"/>
    </row>
    <row r="475" spans="7:9" ht="27" customHeight="1">
      <c r="G475" s="122"/>
      <c r="I475" s="122"/>
    </row>
    <row r="476" spans="7:9" ht="27" customHeight="1">
      <c r="G476" s="122"/>
      <c r="I476" s="122"/>
    </row>
    <row r="477" spans="7:9" ht="27" customHeight="1">
      <c r="G477" s="122"/>
      <c r="I477" s="122"/>
    </row>
    <row r="478" spans="7:9" ht="27" customHeight="1">
      <c r="G478" s="122"/>
      <c r="I478" s="122"/>
    </row>
    <row r="479" spans="7:9" ht="27" customHeight="1">
      <c r="G479" s="122"/>
      <c r="I479" s="122"/>
    </row>
    <row r="480" spans="7:9" ht="27" customHeight="1">
      <c r="G480" s="122"/>
      <c r="I480" s="122"/>
    </row>
    <row r="481" spans="7:9" ht="27" customHeight="1">
      <c r="G481" s="122"/>
      <c r="I481" s="122"/>
    </row>
    <row r="482" spans="7:9" ht="27" customHeight="1">
      <c r="G482" s="122"/>
      <c r="I482" s="122"/>
    </row>
    <row r="483" spans="7:9" ht="27" customHeight="1">
      <c r="G483" s="122"/>
      <c r="I483" s="122"/>
    </row>
    <row r="484" spans="7:9" ht="27" customHeight="1">
      <c r="G484" s="122"/>
      <c r="I484" s="122"/>
    </row>
    <row r="485" spans="7:9" ht="27" customHeight="1">
      <c r="G485" s="122"/>
      <c r="I485" s="122"/>
    </row>
    <row r="486" spans="7:9" ht="27" customHeight="1">
      <c r="G486" s="122"/>
      <c r="I486" s="122"/>
    </row>
    <row r="487" spans="7:9" ht="27" customHeight="1">
      <c r="G487" s="122"/>
      <c r="I487" s="122"/>
    </row>
    <row r="488" spans="7:9" ht="27" customHeight="1">
      <c r="G488" s="122"/>
      <c r="I488" s="122"/>
    </row>
    <row r="489" spans="7:9" ht="27" customHeight="1">
      <c r="G489" s="122"/>
      <c r="I489" s="122"/>
    </row>
    <row r="490" spans="7:9" ht="27" customHeight="1">
      <c r="G490" s="122"/>
      <c r="I490" s="122"/>
    </row>
    <row r="491" spans="7:9" ht="27" customHeight="1">
      <c r="G491" s="122"/>
      <c r="I491" s="122"/>
    </row>
    <row r="492" spans="7:9" ht="27" customHeight="1">
      <c r="G492" s="122"/>
      <c r="I492" s="122"/>
    </row>
    <row r="493" spans="7:9" ht="27" customHeight="1">
      <c r="G493" s="122"/>
      <c r="I493" s="122"/>
    </row>
    <row r="494" spans="7:9" ht="27" customHeight="1">
      <c r="G494" s="122"/>
      <c r="I494" s="122"/>
    </row>
    <row r="495" spans="7:9" ht="27" customHeight="1">
      <c r="G495" s="122"/>
      <c r="I495" s="122"/>
    </row>
    <row r="496" spans="7:9" ht="27" customHeight="1">
      <c r="G496" s="122"/>
      <c r="I496" s="122"/>
    </row>
    <row r="497" spans="7:9" ht="27" customHeight="1">
      <c r="G497" s="122"/>
      <c r="I497" s="122"/>
    </row>
    <row r="498" spans="7:9" ht="27" customHeight="1">
      <c r="G498" s="122"/>
      <c r="I498" s="122"/>
    </row>
    <row r="499" spans="7:9" ht="27" customHeight="1">
      <c r="G499" s="122"/>
      <c r="I499" s="122"/>
    </row>
    <row r="500" spans="7:9" ht="27" customHeight="1">
      <c r="G500" s="122"/>
      <c r="I500" s="122"/>
    </row>
    <row r="501" spans="7:9" ht="27" customHeight="1">
      <c r="G501" s="122"/>
      <c r="I501" s="122"/>
    </row>
    <row r="502" spans="7:9" ht="27" customHeight="1">
      <c r="G502" s="122"/>
      <c r="I502" s="122"/>
    </row>
    <row r="503" spans="7:9" ht="27" customHeight="1">
      <c r="G503" s="122"/>
      <c r="I503" s="122"/>
    </row>
    <row r="504" spans="7:9" ht="27" customHeight="1">
      <c r="G504" s="122"/>
      <c r="I504" s="122"/>
    </row>
    <row r="505" spans="7:9" ht="27" customHeight="1">
      <c r="G505" s="122"/>
      <c r="I505" s="122"/>
    </row>
    <row r="506" spans="7:9" ht="27" customHeight="1">
      <c r="G506" s="122"/>
      <c r="I506" s="122"/>
    </row>
    <row r="507" spans="7:9" ht="27" customHeight="1">
      <c r="G507" s="122"/>
      <c r="I507" s="122"/>
    </row>
    <row r="508" spans="7:9" ht="27" customHeight="1">
      <c r="G508" s="122"/>
      <c r="I508" s="122"/>
    </row>
    <row r="509" spans="7:9" ht="27" customHeight="1">
      <c r="G509" s="122"/>
      <c r="I509" s="122"/>
    </row>
  </sheetData>
  <sheetProtection/>
  <mergeCells count="3">
    <mergeCell ref="B2:C2"/>
    <mergeCell ref="B3:C3"/>
    <mergeCell ref="A1:M1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9" scale="60" r:id="rId1"/>
  <headerFooter alignWithMargins="0">
    <oddFooter>&amp;L&amp;C&amp;R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2022-03-16T10:01:50Z</dcterms:created>
  <dcterms:modified xsi:type="dcterms:W3CDTF">2023-11-30T14:06:39Z</dcterms:modified>
  <cp:category/>
  <cp:version/>
  <cp:contentType/>
  <cp:contentStatus/>
</cp:coreProperties>
</file>