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DIO-prihodi'!$B$35</definedName>
    <definedName name="_GoBack" localSheetId="2">'OPĆI DIO-RASHODI'!#REF!</definedName>
    <definedName name="_xlnm.Print_Area" localSheetId="2">'OPĆI DIO-RASHODI'!$A$1:$E$97</definedName>
    <definedName name="_xlnm.Print_Area" localSheetId="3">'POSEBNI DIO'!$A$1:$F$297</definedName>
  </definedNames>
  <calcPr fullCalcOnLoad="1"/>
</workbook>
</file>

<file path=xl/sharedStrings.xml><?xml version="1.0" encoding="utf-8"?>
<sst xmlns="http://schemas.openxmlformats.org/spreadsheetml/2006/main" count="679" uniqueCount="367">
  <si>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</si>
  <si>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</si>
  <si>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</si>
  <si>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</si>
  <si>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</si>
  <si>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</si>
  <si>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</si>
  <si>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</si>
  <si>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</si>
  <si>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</si>
  <si>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</si>
  <si>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</si>
  <si>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</si>
  <si>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</si>
  <si>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</si>
  <si>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</si>
  <si>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</si>
  <si>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</si>
  <si>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</si>
  <si>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</si>
  <si>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</si>
  <si>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</si>
  <si>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</si>
  <si>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</si>
  <si>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</si>
  <si>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</si>
  <si>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</si>
  <si>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</si>
  <si>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</si>
  <si>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</si>
  <si>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</si>
  <si>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</si>
  <si>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</si>
  <si>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</si>
  <si>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</si>
  <si>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</si>
  <si>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</si>
  <si>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</si>
  <si>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</si>
  <si>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</si>
  <si>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</si>
  <si>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</si>
  <si>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</si>
  <si>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</si>
  <si>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</si>
  <si>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</si>
  <si>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</si>
  <si>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</si>
  <si>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</si>
  <si>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</si>
  <si>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</si>
  <si>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</si>
  <si>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</si>
  <si>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</si>
  <si>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</si>
  <si>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</si>
  <si>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</si>
  <si>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</si>
  <si>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</si>
  <si>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</si>
  <si>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OPREMA ZA ODRŽAVANJE I ZAŠTITU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</si>
  <si>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</si>
  <si>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</si>
  <si>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</si>
  <si>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</si>
  <si>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</si>
  <si>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</si>
  <si>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</si>
  <si>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 xml:space="preserve">Račun prihoda/
primitka </t>
  </si>
  <si>
    <t>Naziv 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</si>
  <si>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</si>
  <si>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</si>
  <si>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</si>
  <si>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</si>
  <si>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</si>
  <si>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</si>
  <si>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</si>
  <si>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</si>
  <si>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</si>
  <si>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</si>
  <si>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</si>
  <si>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</si>
  <si>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</si>
  <si>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</si>
  <si>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</si>
  <si>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</si>
  <si>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</si>
  <si>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</si>
  <si>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</si>
  <si>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</si>
  <si>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</si>
  <si>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</si>
  <si>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</si>
  <si>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</si>
  <si>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</si>
  <si>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</si>
  <si>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</si>
  <si>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</si>
  <si>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</si>
  <si>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</si>
  <si>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</si>
  <si>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</si>
  <si>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</si>
  <si>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</si>
  <si>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</si>
  <si>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</si>
  <si>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</si>
  <si>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</si>
  <si>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</si>
  <si>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</si>
  <si>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</si>
  <si>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</si>
  <si>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</si>
  <si>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</si>
  <si>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</si>
  <si>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</si>
  <si>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</si>
  <si>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</si>
  <si>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</si>
  <si>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</si>
  <si>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</si>
  <si>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</si>
  <si>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</si>
  <si>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</si>
  <si>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</si>
  <si>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</si>
  <si>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</si>
  <si>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</si>
  <si>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</si>
  <si>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</si>
  <si>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</si>
  <si>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</si>
  <si>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</si>
  <si>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</si>
  <si>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</si>
  <si>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</si>
  <si>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</si>
  <si>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</si>
  <si>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</si>
  <si>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</si>
  <si>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</si>
  <si>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</si>
  <si>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</si>
  <si>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</si>
  <si>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</si>
  <si>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</si>
  <si>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</si>
  <si>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</si>
  <si>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</si>
  <si>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</si>
  <si>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</si>
  <si>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</si>
  <si>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</si>
  <si>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</si>
  <si>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</si>
  <si>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</si>
  <si>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</si>
  <si>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</si>
  <si>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</si>
  <si>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</si>
  <si>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</si>
  <si>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</si>
  <si>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</si>
  <si>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</si>
  <si>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</si>
  <si>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</si>
  <si>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</si>
  <si>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</si>
  <si>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</si>
  <si>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</si>
  <si>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</si>
  <si>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</si>
  <si>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</si>
  <si>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</si>
  <si>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</si>
  <si>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</si>
  <si>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</si>
  <si>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</si>
  <si>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</si>
  <si>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</si>
  <si>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</si>
  <si>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</si>
  <si>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</si>
  <si>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</si>
  <si>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</si>
  <si>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</si>
  <si>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</si>
  <si>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</si>
  <si>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</si>
  <si>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</si>
  <si>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</si>
  <si>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</si>
  <si>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</si>
  <si>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</si>
  <si>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</si>
  <si>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</si>
  <si>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</si>
  <si>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</si>
  <si>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</si>
  <si>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</si>
  <si>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</si>
  <si>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</si>
  <si>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</si>
  <si>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</si>
  <si>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</si>
  <si>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</si>
  <si>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</si>
  <si>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</si>
  <si>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</si>
  <si>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</si>
  <si>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</si>
  <si>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</si>
  <si>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</si>
  <si>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</si>
  <si>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</si>
  <si>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</si>
  <si>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OSTVARENJE/ IZVRŠENJE 2020</t>
  </si>
  <si>
    <t xml:space="preserve">
Izvršenje 2021. </t>
  </si>
  <si>
    <t xml:space="preserve">Izvršenje 2021. </t>
  </si>
  <si>
    <t xml:space="preserve">Ostvarenje 2021. 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</si>
  <si>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</si>
  <si>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</si>
  <si>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</si>
  <si>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</si>
  <si>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</si>
  <si>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</si>
  <si>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</si>
  <si>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</si>
  <si>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</si>
  <si>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</si>
  <si>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</si>
  <si>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IZVRŠENJE 2021</t>
  </si>
  <si>
    <t>A210101</t>
  </si>
  <si>
    <t>A210102</t>
  </si>
  <si>
    <t>REPREZENTACIJA</t>
  </si>
  <si>
    <t>OSTALE NAKNADE</t>
  </si>
  <si>
    <t>ZAKUPNINE I NAJAMNINE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</si>
  <si>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</si>
  <si>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</si>
  <si>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</si>
  <si>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</si>
  <si>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</si>
  <si>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</si>
  <si>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</si>
  <si>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</si>
  <si>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</si>
  <si>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</si>
  <si>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</si>
  <si>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</si>
  <si>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</si>
  <si>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A210201</t>
  </si>
  <si>
    <t>Materijalni rashodi po stvarnom trošku - iznad standarda</t>
  </si>
  <si>
    <t>PREMIJE OSIGURANJA</t>
  </si>
  <si>
    <t>Obrazovanje iznad standarda</t>
  </si>
  <si>
    <t>POMOĆNICI U NASTAVI -UOD-ŽUPANIJA</t>
  </si>
  <si>
    <t>ŠKOLSKA KUHINJA</t>
  </si>
  <si>
    <t>A230107</t>
  </si>
  <si>
    <t>Produženi boravak</t>
  </si>
  <si>
    <t>A230116</t>
  </si>
  <si>
    <t>Školski list, časopisi i knjige</t>
  </si>
  <si>
    <t>A230130</t>
  </si>
  <si>
    <t>Izborni i dodatni programi</t>
  </si>
  <si>
    <t>A230184</t>
  </si>
  <si>
    <t>Zavičajna nastava</t>
  </si>
  <si>
    <t xml:space="preserve">PLAĆE ZA REDOVAN RAD 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</si>
  <si>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</si>
  <si>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</si>
  <si>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</si>
  <si>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</si>
  <si>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</si>
  <si>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</si>
  <si>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Kapitalna ulaganja u osnovne škole</t>
  </si>
  <si>
    <t>K240301</t>
  </si>
  <si>
    <t>Projektna dokumentacija osnovnih škola</t>
  </si>
  <si>
    <t>OSTALA NEMATERIJALNA IMOVINA</t>
  </si>
  <si>
    <t>RASHODI ZA DODATNA ULAGANJA NA NEFINANCIJSKOJ IMOVINI</t>
  </si>
  <si>
    <t>DODATNA ULAGANJA NA GRAĐEVINSKIM OBJEKTIMA</t>
  </si>
  <si>
    <t>Opremanje u osnovnim školama</t>
  </si>
  <si>
    <t>POSTROJENA I OPREMA</t>
  </si>
  <si>
    <t>K240501</t>
  </si>
  <si>
    <t>Školski namještaj i oprema</t>
  </si>
  <si>
    <t>MOZAIK 4</t>
  </si>
  <si>
    <t>T901801</t>
  </si>
  <si>
    <t>Provedba projekta MOZAIK 4</t>
  </si>
  <si>
    <t>K240502</t>
  </si>
  <si>
    <t>Opremanje knjižnice</t>
  </si>
  <si>
    <t xml:space="preserve">Materijalni rashodi po stvarnom trošku - dec. Oš </t>
  </si>
  <si>
    <t>Rashodi za dodatna ulaganja na nefinancijskoj imovini</t>
  </si>
  <si>
    <t>Dodatna ulaganja na građevinskim objektima</t>
  </si>
  <si>
    <t>IZVORNI PLAN 2021</t>
  </si>
  <si>
    <t>OSTVARENJE/ IZVRŠENJE 2021</t>
  </si>
  <si>
    <t>IZVORNI PLAN 2022</t>
  </si>
  <si>
    <t xml:space="preserve">Izvorni plan 2022. </t>
  </si>
  <si>
    <t>Izvorni plan 2022</t>
  </si>
  <si>
    <t>Izvorni plan 2022.</t>
  </si>
  <si>
    <t>RASHODI ZA MATERIJAL I ENERGIJU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</si>
  <si>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</si>
  <si>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</si>
  <si>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</si>
  <si>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</si>
  <si>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</si>
  <si>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</si>
  <si>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>Naknade šteta pravnim i fizičkim osobama</t>
  </si>
  <si>
    <t>OŠ DIVŠIĆI</t>
  </si>
  <si>
    <t>PLAĆE ZA PREKOVREMENI RAD</t>
  </si>
  <si>
    <t>PLAĆE ZA POSEBNE UVJETE RADA</t>
  </si>
  <si>
    <t>OSTALE NAKNADE TROŠKOVA ZAPOSLENIMA</t>
  </si>
  <si>
    <t>RASHODI ZA NABAQVU PROIZVEDENE DUGOTRAJNE IMOVINE</t>
  </si>
  <si>
    <t>RASHODI ZA MATERIJAL I ENERGIJI</t>
  </si>
  <si>
    <t>A230135</t>
  </si>
  <si>
    <t>ŠKOLSKO SPORTSKO NATJECANJE</t>
  </si>
  <si>
    <t>A230148</t>
  </si>
  <si>
    <t>FINANCIRANJE UČENIKA S POSEBNIM POTREBAMA</t>
  </si>
  <si>
    <t>NAKNADE GRAĐANIMA I KUĆANSTVIMA U NARAVI</t>
  </si>
  <si>
    <t>A230163</t>
  </si>
  <si>
    <t>A230164</t>
  </si>
  <si>
    <t>RASHODI ZA METERIJAL I ENERGIJU</t>
  </si>
  <si>
    <t>DOPRINOSI NA OBVEZNO ZDRAVSTVENO OSIGURANJE</t>
  </si>
  <si>
    <t>Rashodi poslovanja</t>
  </si>
  <si>
    <t>A210103</t>
  </si>
  <si>
    <t>MATERIJALNI RASHODI OŠ PO STVARNOM TROŠKU - DRUGI IZVORI</t>
  </si>
  <si>
    <t>A230137</t>
  </si>
  <si>
    <t>NAKNADA TROŠKOVA ZAPOSLENIMA</t>
  </si>
  <si>
    <t>STRČNO USAVRŠAVANJE ZAPOSLENIKA</t>
  </si>
  <si>
    <t>K240311</t>
  </si>
  <si>
    <t>ULAGANJA U OSNOVNE ŠKOLE</t>
  </si>
  <si>
    <t>IZLETI I TERENSKA NASTAVA</t>
  </si>
  <si>
    <t>OBILJEŽAVANJE GODIŠNJICA ŠKOLE</t>
  </si>
  <si>
    <t>RAZLIKA</t>
  </si>
  <si>
    <t>2.REBALANS 2022</t>
  </si>
  <si>
    <t>PROJEKCIJA 2023</t>
  </si>
  <si>
    <t>PROJEKCIJA 2024</t>
  </si>
  <si>
    <t>A230140</t>
  </si>
  <si>
    <t>SUFINANCIRANJE REDOVNE DJELATNOSTI</t>
  </si>
  <si>
    <t>TEKUĆI PRIJENOSI IZMEĐU PRORAČUNSKIH KORISNIKA ISTOG PRORAČUNA</t>
  </si>
  <si>
    <t>MOZAIK 5</t>
  </si>
  <si>
    <t>T921101</t>
  </si>
  <si>
    <t>Provedba projekta MOZAIK 5</t>
  </si>
  <si>
    <t>A230103</t>
  </si>
  <si>
    <t>PRAVNA POMOĆ</t>
  </si>
  <si>
    <t>RAHODI POSLOVANJA</t>
  </si>
  <si>
    <t>OSTALI RASHODI</t>
  </si>
  <si>
    <t>KAZNE, PENALI I NAKNADE ŠTETE</t>
  </si>
  <si>
    <t>NAKNADE ŠTETE PRAVNIM I FIZIČKIM OSOBAMA</t>
  </si>
  <si>
    <t>A230104</t>
  </si>
  <si>
    <t>A230106</t>
  </si>
  <si>
    <t>NAKNADE GRAĐANIMA I KUĆANSTVIMA</t>
  </si>
  <si>
    <t>NAKNADE GRAĐANIMA I KUČANSTVIMA</t>
  </si>
  <si>
    <t>STRUČNO USAVRŠAVANJE UČITELJA</t>
  </si>
  <si>
    <t>POMOĆI DANE UNUTAR OPĆE DRŽAVE</t>
  </si>
  <si>
    <t>PRIJENOSI IZMEĐU PRORAČUNSKIH KORISNIKA ISTOG PRORAČUNA</t>
  </si>
  <si>
    <t>2. REBALANS FINANCIJSKOG PLANA ZA 2022. GODINU I PROJEKCIJE PLANA ZA 2023. I 2024.GODINU</t>
  </si>
  <si>
    <t>2. REBALANS FINANCIJSKOG PLANA ZA 2022.GODINU I PROJEKCIJE PLAN ZA 2023. I 2024.GODINU</t>
  </si>
  <si>
    <t>2. Rebalans 2022</t>
  </si>
  <si>
    <t>Projekcija    2023</t>
  </si>
  <si>
    <t>Projekcija    2024</t>
  </si>
  <si>
    <t>2. Rebalans        2022</t>
  </si>
  <si>
    <t>Projekcija       2023</t>
  </si>
  <si>
    <t>Projekcija     2024</t>
  </si>
  <si>
    <t>2. Rebalans     2022</t>
  </si>
  <si>
    <t>Projekcija      2024</t>
  </si>
  <si>
    <t>2.Rebalans 2022</t>
  </si>
  <si>
    <t xml:space="preserve">                     UKUPNO RASHODI</t>
  </si>
  <si>
    <t>2.REBALANS FINANCIJSKOG PLANA ZA 2022.GODINU I PROJEKCIJE PLANA ZA 2023. I 2024.GODINU</t>
  </si>
  <si>
    <t>Školski odbor usvojio je dana 30.12.2022.g. 2.Rebalans financijskog plana za 2022. godinu i projekcije za 2023. i 2024.godinu (Sažetak, Opći dio- prihodi i rashodi i Posebni dio)</t>
  </si>
  <si>
    <t>Klasa: 400-01/22-01/02</t>
  </si>
  <si>
    <t>Ur.broj: 2168-6-04-22-2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</si>
</sst>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[$-41A]d\.\ mmmm\ yyyy\."/>
  </numFmts>
  <fonts count="51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0" fontId="3" fillId="0" borderId="10" xfId="0" applyFont="1" applyBorder="1" applyAlignment="1" applyProtection="1">
      <alignment wrapText="1" readingOrder="1"/>
      <protection locked="0"/>
    </xf>
    <xf numFmtId="185" fontId="3" fillId="0" borderId="10" xfId="0" applyNumberFormat="1" applyFont="1" applyBorder="1" applyAlignment="1" applyProtection="1">
      <alignment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11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1" fontId="28" fillId="0" borderId="11" xfId="0" applyNumberFormat="1" applyFont="1" applyFill="1" applyBorder="1" applyAlignment="1">
      <alignment horizontal="center" wrapText="1" readingOrder="1"/>
    </xf>
    <xf numFmtId="1" fontId="28" fillId="0" borderId="11" xfId="0" applyNumberFormat="1" applyFont="1" applyFill="1" applyBorder="1" applyAlignment="1" quotePrefix="1">
      <alignment horizontal="center"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4" fontId="6" fillId="0" borderId="1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4" fontId="6" fillId="0" borderId="11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0" fontId="49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 wrapText="1"/>
    </xf>
    <xf numFmtId="3" fontId="6" fillId="5" borderId="11" xfId="0" applyNumberFormat="1" applyFont="1" applyFill="1" applyBorder="1" applyAlignment="1" quotePrefix="1">
      <alignment horizontal="left" vertical="center"/>
    </xf>
    <xf numFmtId="3" fontId="6" fillId="5" borderId="11" xfId="0" applyNumberFormat="1" applyFont="1" applyFill="1" applyBorder="1" applyAlignment="1" quotePrefix="1">
      <alignment vertical="center"/>
    </xf>
    <xf numFmtId="3" fontId="6" fillId="5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11" xfId="0" applyFont="1" applyFill="1" applyBorder="1" applyAlignment="1" applyProtection="1">
      <alignment horizontal="left" vertical="top" wrapText="1" readingOrder="1"/>
      <protection locked="0"/>
    </xf>
    <xf numFmtId="0" fontId="7" fillId="34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vertical="center" wrapText="1" readingOrder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0" xfId="0" applyFont="1" applyFill="1" applyAlignment="1">
      <alignment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/>
    </xf>
    <xf numFmtId="4" fontId="6" fillId="5" borderId="11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 quotePrefix="1">
      <alignment horizontal="right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0" fontId="0" fillId="35" borderId="0" xfId="0" applyFont="1" applyFill="1" applyAlignment="1">
      <alignment readingOrder="1"/>
    </xf>
    <xf numFmtId="49" fontId="50" fillId="35" borderId="0" xfId="0" applyNumberFormat="1" applyFont="1" applyFill="1" applyBorder="1" applyAlignment="1">
      <alignment vertical="top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wrapText="1"/>
    </xf>
    <xf numFmtId="0" fontId="50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7" fillId="34" borderId="11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>
      <alignment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6" fillId="36" borderId="11" xfId="0" applyFont="1" applyFill="1" applyBorder="1" applyAlignment="1" applyProtection="1">
      <alignment horizontal="center"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top" wrapText="1"/>
      <protection locked="0"/>
    </xf>
    <xf numFmtId="1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left" vertical="center" wrapText="1" readingOrder="1"/>
      <protection locked="0"/>
    </xf>
    <xf numFmtId="0" fontId="6" fillId="36" borderId="11" xfId="0" applyFont="1" applyFill="1" applyBorder="1" applyAlignment="1" applyProtection="1">
      <alignment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" fontId="6" fillId="2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vertical="center" wrapText="1" readingOrder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1" xfId="0" applyNumberFormat="1" applyFont="1" applyFill="1" applyBorder="1" applyAlignment="1">
      <alignment horizontal="center" vertical="center" wrapText="1"/>
    </xf>
    <xf numFmtId="4" fontId="6" fillId="2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35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0" fontId="6" fillId="34" borderId="11" xfId="0" applyFont="1" applyFill="1" applyBorder="1" applyAlignment="1" applyProtection="1">
      <alignment horizontal="left" vertical="center" wrapText="1" readingOrder="1"/>
      <protection locked="0"/>
    </xf>
    <xf numFmtId="0" fontId="6" fillId="34" borderId="11" xfId="0" applyFont="1" applyFill="1" applyBorder="1" applyAlignment="1" applyProtection="1">
      <alignment vertical="center" wrapText="1" readingOrder="1"/>
      <protection locked="0"/>
    </xf>
    <xf numFmtId="4" fontId="6" fillId="35" borderId="11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34" borderId="11" xfId="0" applyFont="1" applyFill="1" applyBorder="1" applyAlignment="1" applyProtection="1">
      <alignment horizontal="left" vertical="top" wrapText="1" readingOrder="1"/>
      <protection locked="0"/>
    </xf>
    <xf numFmtId="3" fontId="6" fillId="2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quotePrefix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left" wrapText="1" readingOrder="1"/>
      <protection locked="0"/>
    </xf>
    <xf numFmtId="3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4" fontId="0" fillId="5" borderId="11" xfId="0" applyNumberFormat="1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4" fontId="7" fillId="35" borderId="14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35" borderId="0" xfId="0" applyNumberFormat="1" applyFont="1" applyFill="1" applyAlignment="1">
      <alignment/>
    </xf>
    <xf numFmtId="4" fontId="2" fillId="35" borderId="1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 vertical="center"/>
    </xf>
    <xf numFmtId="4" fontId="7" fillId="35" borderId="11" xfId="0" applyNumberFormat="1" applyFont="1" applyFill="1" applyBorder="1" applyAlignment="1">
      <alignment vertical="center"/>
    </xf>
    <xf numFmtId="4" fontId="7" fillId="5" borderId="14" xfId="0" applyNumberFormat="1" applyFont="1" applyFill="1" applyBorder="1" applyAlignment="1">
      <alignment horizontal="right" vertical="center" wrapText="1"/>
    </xf>
    <xf numFmtId="3" fontId="6" fillId="5" borderId="19" xfId="0" applyNumberFormat="1" applyFont="1" applyFill="1" applyBorder="1" applyAlignment="1">
      <alignment horizontal="center" vertical="center"/>
    </xf>
    <xf numFmtId="3" fontId="6" fillId="5" borderId="1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4" fontId="6" fillId="0" borderId="11" xfId="0" applyNumberFormat="1" applyFont="1" applyFill="1" applyBorder="1" applyAlignment="1">
      <alignment vertical="center"/>
    </xf>
    <xf numFmtId="4" fontId="6" fillId="5" borderId="11" xfId="0" applyNumberFormat="1" applyFont="1" applyFill="1" applyBorder="1" applyAlignment="1">
      <alignment vertical="center"/>
    </xf>
    <xf numFmtId="4" fontId="7" fillId="5" borderId="14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 quotePrefix="1">
      <alignment horizontal="right" vertical="center" wrapText="1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1" fontId="28" fillId="0" borderId="14" xfId="0" applyNumberFormat="1" applyFont="1" applyFill="1" applyBorder="1" applyAlignment="1" quotePrefix="1">
      <alignment horizontal="center" wrapText="1" readingOrder="1"/>
    </xf>
    <xf numFmtId="185" fontId="3" fillId="0" borderId="20" xfId="0" applyNumberFormat="1" applyFont="1" applyBorder="1" applyAlignment="1" applyProtection="1">
      <alignment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0" fontId="0" fillId="0" borderId="11" xfId="0" applyFont="1" applyBorder="1" applyAlignment="1">
      <alignment readingOrder="1"/>
    </xf>
    <xf numFmtId="0" fontId="2" fillId="0" borderId="11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readingOrder="1"/>
    </xf>
    <xf numFmtId="185" fontId="0" fillId="0" borderId="21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185" fontId="0" fillId="0" borderId="20" xfId="0" applyNumberFormat="1" applyFont="1" applyBorder="1" applyAlignment="1" applyProtection="1">
      <alignment wrapText="1" readingOrder="1"/>
      <protection locked="0"/>
    </xf>
    <xf numFmtId="1" fontId="4" fillId="0" borderId="14" xfId="0" applyNumberFormat="1" applyFont="1" applyFill="1" applyBorder="1" applyAlignment="1" quotePrefix="1">
      <alignment horizontal="center" wrapText="1" readingOrder="1"/>
    </xf>
    <xf numFmtId="1" fontId="4" fillId="0" borderId="11" xfId="0" applyNumberFormat="1" applyFont="1" applyFill="1" applyBorder="1" applyAlignment="1" quotePrefix="1">
      <alignment horizontal="center" wrapText="1" readingOrder="1"/>
    </xf>
    <xf numFmtId="1" fontId="4" fillId="0" borderId="11" xfId="0" applyNumberFormat="1" applyFont="1" applyFill="1" applyBorder="1" applyAlignment="1">
      <alignment horizontal="center" wrapText="1" readingOrder="1"/>
    </xf>
    <xf numFmtId="4" fontId="0" fillId="0" borderId="11" xfId="0" applyNumberFormat="1" applyFont="1" applyBorder="1" applyAlignment="1">
      <alignment readingOrder="1"/>
    </xf>
    <xf numFmtId="0" fontId="5" fillId="0" borderId="0" xfId="0" applyFont="1" applyAlignment="1" applyProtection="1">
      <alignment horizontal="center" wrapText="1" readingOrder="1"/>
      <protection locked="0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1" xfId="0" applyFont="1" applyBorder="1" applyAlignment="1" applyProtection="1">
      <alignment horizontal="left" wrapText="1" readingOrder="1"/>
      <protection locked="0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quotePrefix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6" borderId="14" xfId="0" applyFont="1" applyFill="1" applyBorder="1" applyAlignment="1" applyProtection="1">
      <alignment horizontal="center" vertical="center" wrapText="1" readingOrder="1"/>
      <protection locked="0"/>
    </xf>
    <xf numFmtId="0" fontId="7" fillId="20" borderId="15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="110" zoomScaleNormal="110" zoomScalePageLayoutView="0" workbookViewId="0" topLeftCell="A1">
      <selection activeCell="A46" sqref="A46"/>
    </sheetView>
  </sheetViews>
  <sheetFormatPr defaultColWidth="9.140625" defaultRowHeight="12.75"/>
  <cols>
    <col min="1" max="1" width="33.421875" style="4" customWidth="1"/>
    <col min="2" max="3" width="15.421875" style="4" bestFit="1" customWidth="1"/>
    <col min="4" max="4" width="15.28125" style="4" customWidth="1"/>
    <col min="5" max="7" width="15.421875" style="4" customWidth="1"/>
    <col min="8" max="16384" width="9.140625" style="4" customWidth="1"/>
  </cols>
  <sheetData>
    <row r="1" spans="1:5" s="1" customFormat="1" ht="26.25" customHeight="1">
      <c r="A1" s="210" t="s">
        <v>170</v>
      </c>
      <c r="B1" s="210"/>
      <c r="C1" s="210"/>
      <c r="D1" s="210"/>
      <c r="E1" s="210"/>
    </row>
    <row r="2" spans="1:4" s="1" customFormat="1" ht="16.5" customHeight="1">
      <c r="A2" s="212" t="s">
        <v>171</v>
      </c>
      <c r="B2" s="212"/>
      <c r="C2" s="213"/>
      <c r="D2" s="213"/>
    </row>
    <row r="3" spans="1:7" s="112" customFormat="1" ht="38.25">
      <c r="A3" s="111" t="s">
        <v>172</v>
      </c>
      <c r="B3" s="111" t="s">
        <v>290</v>
      </c>
      <c r="C3" s="111" t="s">
        <v>291</v>
      </c>
      <c r="D3" s="194" t="s">
        <v>328</v>
      </c>
      <c r="E3" s="197" t="s">
        <v>329</v>
      </c>
      <c r="F3" s="200" t="s">
        <v>330</v>
      </c>
      <c r="G3" s="200" t="s">
        <v>331</v>
      </c>
    </row>
    <row r="4" spans="1:7" s="3" customFormat="1" ht="12">
      <c r="A4" s="13">
        <v>1</v>
      </c>
      <c r="B4" s="208">
        <v>2</v>
      </c>
      <c r="C4" s="207">
        <v>3</v>
      </c>
      <c r="D4" s="206">
        <v>4</v>
      </c>
      <c r="E4" s="207">
        <v>5</v>
      </c>
      <c r="F4" s="202">
        <v>6</v>
      </c>
      <c r="G4" s="202">
        <v>7</v>
      </c>
    </row>
    <row r="5" spans="1:7" ht="12.75">
      <c r="A5" s="5" t="s">
        <v>173</v>
      </c>
      <c r="B5" s="6">
        <v>3374891</v>
      </c>
      <c r="C5" s="6">
        <v>3183628</v>
      </c>
      <c r="D5" s="196">
        <f>SUM(E5-C5)</f>
        <v>423362.33999999985</v>
      </c>
      <c r="E5" s="198">
        <v>3606990.34</v>
      </c>
      <c r="F5" s="209">
        <v>2815293.73</v>
      </c>
      <c r="G5" s="209">
        <v>2815293.73</v>
      </c>
    </row>
    <row r="6" spans="1:7" ht="25.5">
      <c r="A6" s="5" t="s">
        <v>174</v>
      </c>
      <c r="B6" s="6">
        <v>0</v>
      </c>
      <c r="C6" s="6"/>
      <c r="D6" s="196">
        <f aca="true" t="shared" si="0" ref="D6:D11">SUM(E6-C6)</f>
        <v>0</v>
      </c>
      <c r="E6" s="198">
        <v>0</v>
      </c>
      <c r="F6" s="209">
        <v>0</v>
      </c>
      <c r="G6" s="209"/>
    </row>
    <row r="7" spans="1:7" ht="12.75">
      <c r="A7" s="5" t="s">
        <v>175</v>
      </c>
      <c r="B7" s="6">
        <f>SUM(B5,B6)</f>
        <v>3374891</v>
      </c>
      <c r="C7" s="6">
        <f>SUM(C5:C6)</f>
        <v>3183628</v>
      </c>
      <c r="D7" s="196">
        <f t="shared" si="0"/>
        <v>423362.33999999985</v>
      </c>
      <c r="E7" s="198">
        <v>3606990.34</v>
      </c>
      <c r="F7" s="209">
        <v>2815293.73</v>
      </c>
      <c r="G7" s="209">
        <v>2815293.73</v>
      </c>
    </row>
    <row r="8" spans="1:7" ht="12.75">
      <c r="A8" s="5" t="s">
        <v>176</v>
      </c>
      <c r="B8" s="6">
        <v>2908076</v>
      </c>
      <c r="C8" s="6">
        <v>3175528</v>
      </c>
      <c r="D8" s="196">
        <f t="shared" si="0"/>
        <v>422453.5800000001</v>
      </c>
      <c r="E8" s="198">
        <v>3597981.58</v>
      </c>
      <c r="F8" s="209">
        <v>2807293.73</v>
      </c>
      <c r="G8" s="209">
        <v>2807293.73</v>
      </c>
    </row>
    <row r="9" spans="1:7" ht="25.5">
      <c r="A9" s="5" t="s">
        <v>177</v>
      </c>
      <c r="B9" s="6">
        <v>491711</v>
      </c>
      <c r="C9" s="6">
        <v>8100</v>
      </c>
      <c r="D9" s="196">
        <f t="shared" si="0"/>
        <v>908.7600000000002</v>
      </c>
      <c r="E9" s="198">
        <v>9008.76</v>
      </c>
      <c r="F9" s="209">
        <v>8000</v>
      </c>
      <c r="G9" s="209">
        <v>8000</v>
      </c>
    </row>
    <row r="10" spans="1:7" ht="12.75">
      <c r="A10" s="5" t="s">
        <v>128</v>
      </c>
      <c r="B10" s="6">
        <f aca="true" t="shared" si="1" ref="B10:G10">SUM(B8:B9)</f>
        <v>3399787</v>
      </c>
      <c r="C10" s="6">
        <f t="shared" si="1"/>
        <v>3183628</v>
      </c>
      <c r="D10" s="196">
        <f t="shared" si="0"/>
        <v>423362.33999999985</v>
      </c>
      <c r="E10" s="198">
        <f>SUM(E8:E9)</f>
        <v>3606990.34</v>
      </c>
      <c r="F10" s="209">
        <f t="shared" si="1"/>
        <v>2815293.73</v>
      </c>
      <c r="G10" s="209">
        <f t="shared" si="1"/>
        <v>2815293.73</v>
      </c>
    </row>
    <row r="11" spans="1:7" ht="12.75">
      <c r="A11" s="5" t="s">
        <v>178</v>
      </c>
      <c r="B11" s="6">
        <f>B7-B10</f>
        <v>-24896</v>
      </c>
      <c r="C11" s="6">
        <f>C7-C10</f>
        <v>0</v>
      </c>
      <c r="D11" s="196">
        <f t="shared" si="0"/>
        <v>0</v>
      </c>
      <c r="E11" s="198">
        <v>0</v>
      </c>
      <c r="F11" s="209">
        <v>0</v>
      </c>
      <c r="G11" s="209">
        <v>0</v>
      </c>
    </row>
    <row r="12" ht="409.5" customHeight="1" hidden="1">
      <c r="F12" s="209">
        <v>2815293.73</v>
      </c>
    </row>
    <row r="13" ht="15.75" customHeight="1"/>
    <row r="14" spans="1:4" s="1" customFormat="1" ht="16.5" customHeight="1">
      <c r="A14" s="212" t="s">
        <v>179</v>
      </c>
      <c r="B14" s="212"/>
      <c r="C14" s="213"/>
      <c r="D14" s="213"/>
    </row>
    <row r="15" spans="1:7" s="112" customFormat="1" ht="38.25">
      <c r="A15" s="111" t="s">
        <v>172</v>
      </c>
      <c r="B15" s="111" t="s">
        <v>216</v>
      </c>
      <c r="C15" s="111" t="s">
        <v>289</v>
      </c>
      <c r="D15" s="194" t="s">
        <v>328</v>
      </c>
      <c r="E15" s="197" t="s">
        <v>329</v>
      </c>
      <c r="F15" s="200" t="s">
        <v>330</v>
      </c>
      <c r="G15" s="200" t="s">
        <v>331</v>
      </c>
    </row>
    <row r="16" spans="1:7" s="3" customFormat="1" ht="12">
      <c r="A16" s="13">
        <v>1</v>
      </c>
      <c r="B16" s="14">
        <v>2</v>
      </c>
      <c r="C16" s="15">
        <v>3</v>
      </c>
      <c r="D16" s="195">
        <v>4</v>
      </c>
      <c r="E16" s="15">
        <v>5</v>
      </c>
      <c r="F16" s="201">
        <v>6</v>
      </c>
      <c r="G16" s="201">
        <v>7</v>
      </c>
    </row>
    <row r="17" spans="1:7" ht="25.5">
      <c r="A17" s="5" t="s">
        <v>180</v>
      </c>
      <c r="B17" s="6"/>
      <c r="C17" s="6"/>
      <c r="D17" s="196">
        <v>0</v>
      </c>
      <c r="E17" s="198">
        <v>0</v>
      </c>
      <c r="F17" s="199">
        <v>0</v>
      </c>
      <c r="G17" s="199">
        <v>0</v>
      </c>
    </row>
    <row r="18" spans="1:7" ht="25.5">
      <c r="A18" s="5" t="s">
        <v>181</v>
      </c>
      <c r="B18" s="6"/>
      <c r="C18" s="6"/>
      <c r="D18" s="196">
        <v>0</v>
      </c>
      <c r="E18" s="198">
        <v>0</v>
      </c>
      <c r="F18" s="199">
        <v>0</v>
      </c>
      <c r="G18" s="199">
        <v>0</v>
      </c>
    </row>
    <row r="19" spans="1:7" ht="12.75">
      <c r="A19" s="5" t="s">
        <v>182</v>
      </c>
      <c r="B19" s="6">
        <f>B17-B18</f>
        <v>0</v>
      </c>
      <c r="C19" s="6">
        <f>C17-C18</f>
        <v>0</v>
      </c>
      <c r="D19" s="196">
        <f>D17-D18</f>
        <v>0</v>
      </c>
      <c r="E19" s="198">
        <v>0</v>
      </c>
      <c r="F19" s="199">
        <v>0</v>
      </c>
      <c r="G19" s="199">
        <v>0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214" t="s">
        <v>191</v>
      </c>
      <c r="B21" s="214"/>
      <c r="C21" s="214"/>
      <c r="D21" s="7"/>
      <c r="E21" s="7"/>
    </row>
    <row r="22" spans="1:7" ht="38.25">
      <c r="A22" s="8" t="s">
        <v>192</v>
      </c>
      <c r="B22" s="6">
        <v>-25629</v>
      </c>
      <c r="C22" s="6">
        <v>-50524.64</v>
      </c>
      <c r="D22" s="196">
        <f>SUM(E22-C22)</f>
        <v>0</v>
      </c>
      <c r="E22" s="198">
        <v>-50524.64</v>
      </c>
      <c r="F22" s="199">
        <v>0</v>
      </c>
      <c r="G22" s="199">
        <v>0</v>
      </c>
    </row>
    <row r="23" spans="1:7" ht="38.25">
      <c r="A23" s="8" t="s">
        <v>193</v>
      </c>
      <c r="B23" s="12">
        <f>B11+B19+B22</f>
        <v>-50525</v>
      </c>
      <c r="C23" s="12">
        <f>C11+C19+C22</f>
        <v>-50524.64</v>
      </c>
      <c r="D23" s="203">
        <f>D11+D19+D22</f>
        <v>0</v>
      </c>
      <c r="E23" s="204">
        <v>-50524.64</v>
      </c>
      <c r="F23" s="199">
        <v>0</v>
      </c>
      <c r="G23" s="199">
        <v>0</v>
      </c>
    </row>
    <row r="24" ht="14.25" customHeight="1"/>
    <row r="25" spans="1:5" s="1" customFormat="1" ht="25.5" customHeight="1">
      <c r="A25" s="214" t="s">
        <v>194</v>
      </c>
      <c r="B25" s="214"/>
      <c r="C25" s="215"/>
      <c r="D25" s="215"/>
      <c r="E25" s="158"/>
    </row>
    <row r="26" spans="1:7" ht="25.5">
      <c r="A26" s="8" t="s">
        <v>195</v>
      </c>
      <c r="B26" s="9">
        <v>-50525</v>
      </c>
      <c r="C26" s="9">
        <v>-50524.64</v>
      </c>
      <c r="D26" s="205">
        <f>SUM(E26-C26)</f>
        <v>0</v>
      </c>
      <c r="E26" s="204">
        <v>-50524.64</v>
      </c>
      <c r="F26" s="199">
        <v>0</v>
      </c>
      <c r="G26" s="199">
        <v>0</v>
      </c>
    </row>
    <row r="27" spans="1:5" ht="12.75">
      <c r="A27" s="10"/>
      <c r="B27" s="11"/>
      <c r="C27" s="11"/>
      <c r="D27" s="11"/>
      <c r="E27" s="11"/>
    </row>
    <row r="28" spans="1:4" s="1" customFormat="1" ht="16.5" customHeight="1">
      <c r="A28" s="212" t="s">
        <v>183</v>
      </c>
      <c r="B28" s="212"/>
      <c r="C28" s="213"/>
      <c r="D28" s="213"/>
    </row>
    <row r="29" spans="1:7" s="112" customFormat="1" ht="38.25">
      <c r="A29" s="111" t="s">
        <v>172</v>
      </c>
      <c r="B29" s="111" t="s">
        <v>216</v>
      </c>
      <c r="C29" s="111" t="s">
        <v>289</v>
      </c>
      <c r="D29" s="194" t="s">
        <v>328</v>
      </c>
      <c r="E29" s="197" t="s">
        <v>329</v>
      </c>
      <c r="F29" s="200" t="s">
        <v>330</v>
      </c>
      <c r="G29" s="200" t="s">
        <v>331</v>
      </c>
    </row>
    <row r="30" spans="1:7" s="3" customFormat="1" ht="12">
      <c r="A30" s="13">
        <v>1</v>
      </c>
      <c r="B30" s="14">
        <v>2</v>
      </c>
      <c r="C30" s="15">
        <v>3</v>
      </c>
      <c r="D30" s="206">
        <v>4</v>
      </c>
      <c r="E30" s="207">
        <v>5</v>
      </c>
      <c r="F30" s="202">
        <v>6</v>
      </c>
      <c r="G30" s="202">
        <v>7</v>
      </c>
    </row>
    <row r="31" spans="1:7" ht="12.75">
      <c r="A31" s="5" t="s">
        <v>184</v>
      </c>
      <c r="B31" s="6">
        <f>SUM(B7)</f>
        <v>3374891</v>
      </c>
      <c r="C31" s="6">
        <f>SUM(C7)</f>
        <v>3183628</v>
      </c>
      <c r="D31" s="196">
        <f>SUM(E31-C31)</f>
        <v>423362.33999999985</v>
      </c>
      <c r="E31" s="198">
        <v>3606990.34</v>
      </c>
      <c r="F31" s="209">
        <v>2815293.73</v>
      </c>
      <c r="G31" s="209">
        <v>2815293.73</v>
      </c>
    </row>
    <row r="32" spans="1:7" ht="12.75">
      <c r="A32" s="5" t="s">
        <v>185</v>
      </c>
      <c r="B32" s="6">
        <f>SUM(B22)</f>
        <v>-25629</v>
      </c>
      <c r="C32" s="6">
        <f>SUM(C22)</f>
        <v>-50524.64</v>
      </c>
      <c r="D32" s="196">
        <f aca="true" t="shared" si="2" ref="D32:D38">SUM(E32-C32)</f>
        <v>0</v>
      </c>
      <c r="E32" s="198">
        <v>-50524.64</v>
      </c>
      <c r="F32" s="209">
        <v>0</v>
      </c>
      <c r="G32" s="209">
        <v>0</v>
      </c>
    </row>
    <row r="33" spans="1:7" ht="25.5">
      <c r="A33" s="5" t="s">
        <v>186</v>
      </c>
      <c r="B33" s="6">
        <f>SUM(B17)</f>
        <v>0</v>
      </c>
      <c r="C33" s="6">
        <f>SUM(C17)</f>
        <v>0</v>
      </c>
      <c r="D33" s="196">
        <f t="shared" si="2"/>
        <v>0</v>
      </c>
      <c r="E33" s="198">
        <v>0</v>
      </c>
      <c r="F33" s="209">
        <v>0</v>
      </c>
      <c r="G33" s="209">
        <v>0</v>
      </c>
    </row>
    <row r="34" spans="1:7" ht="25.5">
      <c r="A34" s="5" t="s">
        <v>187</v>
      </c>
      <c r="B34" s="6">
        <f>SUM(B31:B33)</f>
        <v>3349262</v>
      </c>
      <c r="C34" s="6">
        <f>SUM(C31:C33)</f>
        <v>3133103.36</v>
      </c>
      <c r="D34" s="196">
        <f t="shared" si="2"/>
        <v>423362.33999999985</v>
      </c>
      <c r="E34" s="198">
        <f>SUM(E31+E32)</f>
        <v>3556465.6999999997</v>
      </c>
      <c r="F34" s="209">
        <v>2815293.73</v>
      </c>
      <c r="G34" s="209">
        <v>2815293.73</v>
      </c>
    </row>
    <row r="35" spans="1:7" ht="12.75">
      <c r="A35" s="5" t="s">
        <v>188</v>
      </c>
      <c r="B35" s="6">
        <f>SUM(B10)</f>
        <v>3399787</v>
      </c>
      <c r="C35" s="6">
        <f>SUM(C10)</f>
        <v>3183628</v>
      </c>
      <c r="D35" s="196">
        <f t="shared" si="2"/>
        <v>423362.33999999985</v>
      </c>
      <c r="E35" s="198">
        <v>3606990.34</v>
      </c>
      <c r="F35" s="209">
        <v>2815293.73</v>
      </c>
      <c r="G35" s="209">
        <v>2815293.73</v>
      </c>
    </row>
    <row r="36" spans="1:7" ht="25.5">
      <c r="A36" s="5" t="s">
        <v>189</v>
      </c>
      <c r="B36" s="6">
        <f>SUM(B18)</f>
        <v>0</v>
      </c>
      <c r="C36" s="6">
        <f>SUM(C18)</f>
        <v>0</v>
      </c>
      <c r="D36" s="196">
        <f t="shared" si="2"/>
        <v>0</v>
      </c>
      <c r="E36" s="198">
        <v>0</v>
      </c>
      <c r="F36" s="209">
        <v>0</v>
      </c>
      <c r="G36" s="209">
        <v>0</v>
      </c>
    </row>
    <row r="37" spans="1:7" ht="25.5">
      <c r="A37" s="5" t="s">
        <v>190</v>
      </c>
      <c r="B37" s="6">
        <f>SUM(B35:B36)</f>
        <v>3399787</v>
      </c>
      <c r="C37" s="6">
        <f>SUM(C35:C36)</f>
        <v>3183628</v>
      </c>
      <c r="D37" s="196">
        <f t="shared" si="2"/>
        <v>423362.33999999985</v>
      </c>
      <c r="E37" s="198">
        <v>3606990.34</v>
      </c>
      <c r="F37" s="209">
        <v>2815293.73</v>
      </c>
      <c r="G37" s="209">
        <v>2815293.73</v>
      </c>
    </row>
    <row r="38" spans="4:7" ht="409.5" customHeight="1" hidden="1">
      <c r="D38" s="196">
        <f t="shared" si="2"/>
        <v>0</v>
      </c>
      <c r="G38" s="209">
        <v>2815293.73</v>
      </c>
    </row>
    <row r="41" spans="1:7" ht="39" customHeight="1">
      <c r="A41" s="229" t="s">
        <v>364</v>
      </c>
      <c r="B41" s="229"/>
      <c r="C41" s="229"/>
      <c r="D41" s="211"/>
      <c r="E41" s="211"/>
      <c r="F41" s="211"/>
      <c r="G41" s="114"/>
    </row>
    <row r="42" spans="1:5" s="120" customFormat="1" ht="10.5" customHeight="1">
      <c r="A42" s="211"/>
      <c r="B42" s="211"/>
      <c r="C42" s="211"/>
      <c r="D42" s="119"/>
      <c r="E42" s="119"/>
    </row>
    <row r="43" spans="1:5" s="120" customFormat="1" ht="8.25" customHeight="1" hidden="1">
      <c r="A43" s="116"/>
      <c r="B43" s="117"/>
      <c r="C43" s="118"/>
      <c r="D43" s="119"/>
      <c r="E43" s="119"/>
    </row>
    <row r="44" spans="1:5" ht="15" customHeight="1">
      <c r="A44" s="116" t="s">
        <v>365</v>
      </c>
      <c r="B44" s="115"/>
      <c r="C44" s="115"/>
      <c r="D44" s="115"/>
      <c r="E44" s="115"/>
    </row>
    <row r="45" ht="12.75">
      <c r="A45" s="116" t="s">
        <v>366</v>
      </c>
    </row>
  </sheetData>
  <sheetProtection/>
  <mergeCells count="9">
    <mergeCell ref="A42:C42"/>
    <mergeCell ref="D41:F41"/>
    <mergeCell ref="A1:E1"/>
    <mergeCell ref="A41:C41"/>
    <mergeCell ref="A2:D2"/>
    <mergeCell ref="A14:D14"/>
    <mergeCell ref="A21:C21"/>
    <mergeCell ref="A25:D25"/>
    <mergeCell ref="A28:D28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Normal="89" zoomScaleSheetLayoutView="100" zoomScalePageLayoutView="0" workbookViewId="0" topLeftCell="A1">
      <selection activeCell="H59" sqref="H59"/>
    </sheetView>
  </sheetViews>
  <sheetFormatPr defaultColWidth="9.140625" defaultRowHeight="30" customHeight="1"/>
  <cols>
    <col min="1" max="1" width="9.28125" style="61" customWidth="1"/>
    <col min="2" max="2" width="42.28125" style="16" customWidth="1"/>
    <col min="3" max="4" width="15.421875" style="40" customWidth="1"/>
    <col min="5" max="5" width="16.57421875" style="167" customWidth="1"/>
    <col min="6" max="7" width="16.57421875" style="16" customWidth="1"/>
    <col min="8" max="11" width="15.140625" style="16" customWidth="1"/>
    <col min="12" max="12" width="16.7109375" style="16" hidden="1" customWidth="1"/>
    <col min="13" max="13" width="16.421875" style="16" hidden="1" customWidth="1"/>
    <col min="14" max="14" width="12.57421875" style="16" hidden="1" customWidth="1"/>
    <col min="15" max="15" width="15.140625" style="16" customWidth="1"/>
    <col min="16" max="16384" width="9.140625" style="16" customWidth="1"/>
  </cols>
  <sheetData>
    <row r="1" spans="1:6" ht="30" customHeight="1">
      <c r="A1" s="216" t="s">
        <v>363</v>
      </c>
      <c r="B1" s="216"/>
      <c r="C1" s="216"/>
      <c r="D1" s="216"/>
      <c r="E1" s="164"/>
      <c r="F1" s="83"/>
    </row>
    <row r="2" spans="1:8" s="22" customFormat="1" ht="42" customHeight="1">
      <c r="A2" s="58" t="s">
        <v>68</v>
      </c>
      <c r="B2" s="19" t="s">
        <v>69</v>
      </c>
      <c r="C2" s="20" t="s">
        <v>219</v>
      </c>
      <c r="D2" s="21" t="s">
        <v>294</v>
      </c>
      <c r="E2" s="163" t="s">
        <v>178</v>
      </c>
      <c r="F2" s="152" t="s">
        <v>356</v>
      </c>
      <c r="G2" s="152" t="s">
        <v>357</v>
      </c>
      <c r="H2" s="152" t="s">
        <v>358</v>
      </c>
    </row>
    <row r="3" spans="1:8" s="25" customFormat="1" ht="30" customHeight="1">
      <c r="A3" s="219">
        <v>1</v>
      </c>
      <c r="B3" s="220"/>
      <c r="C3" s="103">
        <v>2</v>
      </c>
      <c r="D3" s="56">
        <v>3</v>
      </c>
      <c r="E3" s="151">
        <v>4</v>
      </c>
      <c r="F3" s="156">
        <v>5</v>
      </c>
      <c r="G3" s="156">
        <v>6</v>
      </c>
      <c r="H3" s="156">
        <v>7</v>
      </c>
    </row>
    <row r="4" spans="1:8" ht="30" customHeight="1">
      <c r="A4" s="78">
        <v>6</v>
      </c>
      <c r="B4" s="79" t="s">
        <v>210</v>
      </c>
      <c r="C4" s="104">
        <f>SUM(C5,C16,C22,C25,C31)</f>
        <v>3374891</v>
      </c>
      <c r="D4" s="104">
        <f>SUM(D5,D22,D31)</f>
        <v>3183628</v>
      </c>
      <c r="E4" s="165">
        <f>SUM(F4-D4)</f>
        <v>423362.33999999985</v>
      </c>
      <c r="F4" s="162">
        <f>SUM(F5,F16,F22,F25,F31)</f>
        <v>3606990.34</v>
      </c>
      <c r="G4" s="162">
        <f>SUM(G5:G34)</f>
        <v>2815293.73</v>
      </c>
      <c r="H4" s="162">
        <f>SUM(H5,H16,H22,H25,H31)</f>
        <v>2815293.73</v>
      </c>
    </row>
    <row r="5" spans="1:8" ht="30" customHeight="1">
      <c r="A5" s="26">
        <v>63</v>
      </c>
      <c r="B5" s="27" t="s">
        <v>77</v>
      </c>
      <c r="C5" s="42">
        <f>SUM(C6,C8,C11)</f>
        <v>2485783</v>
      </c>
      <c r="D5" s="42">
        <f>SUM(D6,D8,D11)</f>
        <v>2490379</v>
      </c>
      <c r="E5" s="166">
        <f aca="true" t="shared" si="0" ref="E5:E49">SUM(F5-D5)</f>
        <v>317989.23</v>
      </c>
      <c r="F5" s="163">
        <f>SUM(F8,F14)</f>
        <v>2808368.23</v>
      </c>
      <c r="G5" s="163">
        <v>2422150</v>
      </c>
      <c r="H5" s="163">
        <v>2422150</v>
      </c>
    </row>
    <row r="6" spans="1:8" s="29" customFormat="1" ht="30" customHeight="1">
      <c r="A6" s="26">
        <v>634</v>
      </c>
      <c r="B6" s="27" t="s">
        <v>78</v>
      </c>
      <c r="C6" s="42">
        <v>3538</v>
      </c>
      <c r="D6" s="42">
        <v>3000</v>
      </c>
      <c r="E6" s="166">
        <f t="shared" si="0"/>
        <v>-3000</v>
      </c>
      <c r="F6" s="163">
        <v>0</v>
      </c>
      <c r="G6" s="163"/>
      <c r="H6" s="163"/>
    </row>
    <row r="7" spans="1:8" ht="30" customHeight="1">
      <c r="A7" s="30">
        <v>6341</v>
      </c>
      <c r="B7" s="31" t="s">
        <v>158</v>
      </c>
      <c r="C7" s="43">
        <v>3538</v>
      </c>
      <c r="D7" s="43"/>
      <c r="E7" s="166">
        <f t="shared" si="0"/>
        <v>0</v>
      </c>
      <c r="F7" s="160">
        <v>0</v>
      </c>
      <c r="G7" s="160"/>
      <c r="H7" s="160"/>
    </row>
    <row r="8" spans="1:8" s="29" customFormat="1" ht="30" customHeight="1">
      <c r="A8" s="26">
        <v>636</v>
      </c>
      <c r="B8" s="27" t="s">
        <v>79</v>
      </c>
      <c r="C8" s="42">
        <v>2413587</v>
      </c>
      <c r="D8" s="42">
        <v>2487229</v>
      </c>
      <c r="E8" s="166">
        <f t="shared" si="0"/>
        <v>320639.23</v>
      </c>
      <c r="F8" s="163">
        <f>SUM(F9:F10)</f>
        <v>2807868.23</v>
      </c>
      <c r="G8" s="163"/>
      <c r="H8" s="163"/>
    </row>
    <row r="9" spans="1:8" ht="30" customHeight="1">
      <c r="A9" s="30">
        <v>6361</v>
      </c>
      <c r="B9" s="31" t="s">
        <v>140</v>
      </c>
      <c r="C9" s="43">
        <v>2407086</v>
      </c>
      <c r="D9" s="43"/>
      <c r="E9" s="166">
        <f t="shared" si="0"/>
        <v>2802959.47</v>
      </c>
      <c r="F9" s="160">
        <v>2802959.47</v>
      </c>
      <c r="G9" s="160"/>
      <c r="H9" s="160"/>
    </row>
    <row r="10" spans="1:8" ht="30" customHeight="1">
      <c r="A10" s="30">
        <v>6362</v>
      </c>
      <c r="B10" s="31" t="s">
        <v>141</v>
      </c>
      <c r="C10" s="43">
        <v>6501</v>
      </c>
      <c r="D10" s="43"/>
      <c r="E10" s="166">
        <f t="shared" si="0"/>
        <v>4908.76</v>
      </c>
      <c r="F10" s="160">
        <v>4908.76</v>
      </c>
      <c r="G10" s="160"/>
      <c r="H10" s="160"/>
    </row>
    <row r="11" spans="1:8" s="29" customFormat="1" ht="30" customHeight="1">
      <c r="A11" s="26">
        <v>638</v>
      </c>
      <c r="B11" s="27" t="s">
        <v>142</v>
      </c>
      <c r="C11" s="42">
        <v>68658</v>
      </c>
      <c r="D11" s="42">
        <v>150</v>
      </c>
      <c r="E11" s="166">
        <f t="shared" si="0"/>
        <v>-150</v>
      </c>
      <c r="F11" s="163">
        <v>0</v>
      </c>
      <c r="G11" s="163"/>
      <c r="H11" s="163"/>
    </row>
    <row r="12" spans="1:8" ht="30" customHeight="1">
      <c r="A12" s="30">
        <v>6381</v>
      </c>
      <c r="B12" s="31" t="s">
        <v>143</v>
      </c>
      <c r="C12" s="43">
        <v>68658</v>
      </c>
      <c r="D12" s="43"/>
      <c r="E12" s="166">
        <f t="shared" si="0"/>
        <v>0</v>
      </c>
      <c r="F12" s="160">
        <v>0</v>
      </c>
      <c r="G12" s="160"/>
      <c r="H12" s="160"/>
    </row>
    <row r="13" spans="1:8" ht="30" customHeight="1">
      <c r="A13" s="30">
        <v>6382</v>
      </c>
      <c r="B13" s="31" t="s">
        <v>228</v>
      </c>
      <c r="C13" s="43">
        <v>0</v>
      </c>
      <c r="D13" s="43"/>
      <c r="E13" s="166">
        <f t="shared" si="0"/>
        <v>0</v>
      </c>
      <c r="F13" s="160">
        <v>0</v>
      </c>
      <c r="G13" s="160"/>
      <c r="H13" s="160"/>
    </row>
    <row r="14" spans="1:8" s="29" customFormat="1" ht="30" customHeight="1">
      <c r="A14" s="26">
        <v>639</v>
      </c>
      <c r="B14" s="27" t="s">
        <v>142</v>
      </c>
      <c r="C14" s="42">
        <v>0</v>
      </c>
      <c r="D14" s="42">
        <f>D15</f>
        <v>0</v>
      </c>
      <c r="E14" s="166">
        <f t="shared" si="0"/>
        <v>500</v>
      </c>
      <c r="F14" s="163">
        <v>500</v>
      </c>
      <c r="G14" s="163"/>
      <c r="H14" s="163"/>
    </row>
    <row r="15" spans="1:8" ht="30" customHeight="1">
      <c r="A15" s="30">
        <v>6391</v>
      </c>
      <c r="B15" s="31" t="s">
        <v>227</v>
      </c>
      <c r="C15" s="43">
        <v>0</v>
      </c>
      <c r="D15" s="43"/>
      <c r="E15" s="166">
        <f t="shared" si="0"/>
        <v>500</v>
      </c>
      <c r="F15" s="160">
        <v>500</v>
      </c>
      <c r="G15" s="160"/>
      <c r="H15" s="160"/>
    </row>
    <row r="16" spans="1:8" s="29" customFormat="1" ht="30" customHeight="1">
      <c r="A16" s="26">
        <v>64</v>
      </c>
      <c r="B16" s="27" t="s">
        <v>145</v>
      </c>
      <c r="C16" s="42">
        <v>2</v>
      </c>
      <c r="D16" s="42">
        <v>0</v>
      </c>
      <c r="E16" s="166">
        <f t="shared" si="0"/>
        <v>0</v>
      </c>
      <c r="F16" s="163">
        <v>0</v>
      </c>
      <c r="G16" s="163">
        <v>0</v>
      </c>
      <c r="H16" s="163">
        <v>0</v>
      </c>
    </row>
    <row r="17" spans="1:8" s="29" customFormat="1" ht="30" customHeight="1">
      <c r="A17" s="26">
        <v>641</v>
      </c>
      <c r="B17" s="27" t="s">
        <v>146</v>
      </c>
      <c r="C17" s="42">
        <v>2</v>
      </c>
      <c r="D17" s="42">
        <v>0</v>
      </c>
      <c r="E17" s="166">
        <f t="shared" si="0"/>
        <v>0</v>
      </c>
      <c r="F17" s="163">
        <v>0</v>
      </c>
      <c r="G17" s="163"/>
      <c r="H17" s="163"/>
    </row>
    <row r="18" spans="1:8" ht="30" customHeight="1">
      <c r="A18" s="30">
        <v>6413</v>
      </c>
      <c r="B18" s="31" t="s">
        <v>159</v>
      </c>
      <c r="C18" s="43">
        <v>2</v>
      </c>
      <c r="D18" s="43"/>
      <c r="E18" s="166">
        <f t="shared" si="0"/>
        <v>0</v>
      </c>
      <c r="F18" s="160">
        <v>0</v>
      </c>
      <c r="G18" s="160"/>
      <c r="H18" s="160"/>
    </row>
    <row r="19" spans="1:8" s="29" customFormat="1" ht="30" customHeight="1">
      <c r="A19" s="26">
        <v>642</v>
      </c>
      <c r="B19" s="27" t="s">
        <v>147</v>
      </c>
      <c r="C19" s="42">
        <f>C20</f>
        <v>0</v>
      </c>
      <c r="D19" s="42">
        <f>D20</f>
        <v>0</v>
      </c>
      <c r="E19" s="166">
        <f t="shared" si="0"/>
        <v>0</v>
      </c>
      <c r="F19" s="163">
        <v>0</v>
      </c>
      <c r="G19" s="163"/>
      <c r="H19" s="163"/>
    </row>
    <row r="20" spans="1:8" ht="30" customHeight="1">
      <c r="A20" s="30">
        <v>6422</v>
      </c>
      <c r="B20" s="31" t="s">
        <v>160</v>
      </c>
      <c r="C20" s="43">
        <v>0</v>
      </c>
      <c r="D20" s="43"/>
      <c r="E20" s="166">
        <f t="shared" si="0"/>
        <v>0</v>
      </c>
      <c r="F20" s="160">
        <v>0</v>
      </c>
      <c r="G20" s="160"/>
      <c r="H20" s="160"/>
    </row>
    <row r="21" spans="1:8" ht="30" customHeight="1">
      <c r="A21" s="30">
        <v>6425</v>
      </c>
      <c r="B21" s="31" t="s">
        <v>298</v>
      </c>
      <c r="C21" s="43">
        <v>0</v>
      </c>
      <c r="D21" s="43"/>
      <c r="E21" s="166">
        <f t="shared" si="0"/>
        <v>0</v>
      </c>
      <c r="F21" s="160">
        <v>0</v>
      </c>
      <c r="G21" s="160"/>
      <c r="H21" s="160"/>
    </row>
    <row r="22" spans="1:8" s="29" customFormat="1" ht="30" customHeight="1">
      <c r="A22" s="26">
        <v>65</v>
      </c>
      <c r="B22" s="27" t="s">
        <v>148</v>
      </c>
      <c r="C22" s="42">
        <v>5325</v>
      </c>
      <c r="D22" s="42">
        <v>19500</v>
      </c>
      <c r="E22" s="166">
        <f t="shared" si="0"/>
        <v>-4000</v>
      </c>
      <c r="F22" s="163">
        <f>SUM(F23)</f>
        <v>15500</v>
      </c>
      <c r="G22" s="163">
        <v>15500</v>
      </c>
      <c r="H22" s="163">
        <v>15500</v>
      </c>
    </row>
    <row r="23" spans="1:13" s="33" customFormat="1" ht="30" customHeight="1">
      <c r="A23" s="26">
        <v>652</v>
      </c>
      <c r="B23" s="27" t="s">
        <v>75</v>
      </c>
      <c r="C23" s="42">
        <v>5325</v>
      </c>
      <c r="D23" s="42">
        <v>19500</v>
      </c>
      <c r="E23" s="166">
        <f t="shared" si="0"/>
        <v>-4000</v>
      </c>
      <c r="F23" s="20">
        <v>15500</v>
      </c>
      <c r="G23" s="20"/>
      <c r="H23" s="20"/>
      <c r="J23" s="34"/>
      <c r="K23" s="34"/>
      <c r="L23" s="34"/>
      <c r="M23" s="34"/>
    </row>
    <row r="24" spans="1:13" s="29" customFormat="1" ht="30" customHeight="1">
      <c r="A24" s="30">
        <v>6526</v>
      </c>
      <c r="B24" s="31" t="s">
        <v>76</v>
      </c>
      <c r="C24" s="43">
        <v>5325</v>
      </c>
      <c r="D24" s="43"/>
      <c r="E24" s="166">
        <f t="shared" si="0"/>
        <v>15500</v>
      </c>
      <c r="F24" s="160">
        <v>15500</v>
      </c>
      <c r="G24" s="161"/>
      <c r="H24" s="161"/>
      <c r="I24" s="35"/>
      <c r="J24" s="35"/>
      <c r="K24" s="35"/>
      <c r="L24" s="36"/>
      <c r="M24" s="36"/>
    </row>
    <row r="25" spans="1:8" s="29" customFormat="1" ht="30" customHeight="1">
      <c r="A25" s="26">
        <v>66</v>
      </c>
      <c r="B25" s="27" t="s">
        <v>73</v>
      </c>
      <c r="C25" s="42">
        <v>12848</v>
      </c>
      <c r="D25" s="42">
        <v>0</v>
      </c>
      <c r="E25" s="166">
        <f t="shared" si="0"/>
        <v>2100</v>
      </c>
      <c r="F25" s="163">
        <f>SUM(F26,F28)</f>
        <v>2100</v>
      </c>
      <c r="G25" s="163">
        <v>0</v>
      </c>
      <c r="H25" s="163">
        <v>0</v>
      </c>
    </row>
    <row r="26" spans="1:8" s="29" customFormat="1" ht="30" customHeight="1">
      <c r="A26" s="26">
        <v>661</v>
      </c>
      <c r="B26" s="27" t="s">
        <v>149</v>
      </c>
      <c r="C26" s="42">
        <v>297</v>
      </c>
      <c r="D26" s="42">
        <v>0</v>
      </c>
      <c r="E26" s="166">
        <f t="shared" si="0"/>
        <v>600</v>
      </c>
      <c r="F26" s="163">
        <v>600</v>
      </c>
      <c r="G26" s="163"/>
      <c r="H26" s="163"/>
    </row>
    <row r="27" spans="1:8" ht="30" customHeight="1">
      <c r="A27" s="30">
        <v>6615</v>
      </c>
      <c r="B27" s="31" t="s">
        <v>220</v>
      </c>
      <c r="C27" s="43">
        <v>297</v>
      </c>
      <c r="D27" s="43"/>
      <c r="E27" s="166">
        <f t="shared" si="0"/>
        <v>600</v>
      </c>
      <c r="F27" s="160">
        <v>600</v>
      </c>
      <c r="G27" s="160"/>
      <c r="H27" s="160"/>
    </row>
    <row r="28" spans="1:8" s="29" customFormat="1" ht="30" customHeight="1">
      <c r="A28" s="26">
        <v>663</v>
      </c>
      <c r="B28" s="27" t="s">
        <v>74</v>
      </c>
      <c r="C28" s="42">
        <v>12551</v>
      </c>
      <c r="D28" s="42">
        <v>0</v>
      </c>
      <c r="E28" s="166">
        <f t="shared" si="0"/>
        <v>1500</v>
      </c>
      <c r="F28" s="163">
        <v>1500</v>
      </c>
      <c r="G28" s="163"/>
      <c r="H28" s="163"/>
    </row>
    <row r="29" spans="1:8" ht="30" customHeight="1">
      <c r="A29" s="30">
        <v>6631</v>
      </c>
      <c r="B29" s="31" t="s">
        <v>150</v>
      </c>
      <c r="C29" s="43">
        <v>2190</v>
      </c>
      <c r="D29" s="43"/>
      <c r="E29" s="166">
        <f t="shared" si="0"/>
        <v>500</v>
      </c>
      <c r="F29" s="160">
        <v>500</v>
      </c>
      <c r="G29" s="160"/>
      <c r="H29" s="160"/>
    </row>
    <row r="30" spans="1:8" ht="30" customHeight="1">
      <c r="A30" s="30">
        <v>6632</v>
      </c>
      <c r="B30" s="31" t="s">
        <v>226</v>
      </c>
      <c r="C30" s="43">
        <v>10361</v>
      </c>
      <c r="D30" s="43">
        <v>0</v>
      </c>
      <c r="E30" s="166">
        <f t="shared" si="0"/>
        <v>1000</v>
      </c>
      <c r="F30" s="160">
        <v>1000</v>
      </c>
      <c r="G30" s="160"/>
      <c r="H30" s="160"/>
    </row>
    <row r="31" spans="1:8" s="29" customFormat="1" ht="30" customHeight="1">
      <c r="A31" s="26">
        <v>67</v>
      </c>
      <c r="B31" s="27" t="s">
        <v>70</v>
      </c>
      <c r="C31" s="42">
        <v>870933</v>
      </c>
      <c r="D31" s="42">
        <v>673749</v>
      </c>
      <c r="E31" s="166">
        <f t="shared" si="0"/>
        <v>107273.10999999999</v>
      </c>
      <c r="F31" s="163">
        <f>SUM(F32)</f>
        <v>781022.11</v>
      </c>
      <c r="G31" s="163">
        <v>377643.73</v>
      </c>
      <c r="H31" s="163">
        <v>377643.73</v>
      </c>
    </row>
    <row r="32" spans="1:8" s="29" customFormat="1" ht="30" customHeight="1">
      <c r="A32" s="26">
        <v>671</v>
      </c>
      <c r="B32" s="27" t="s">
        <v>144</v>
      </c>
      <c r="C32" s="42">
        <v>870933</v>
      </c>
      <c r="D32" s="42">
        <v>673749</v>
      </c>
      <c r="E32" s="166">
        <f t="shared" si="0"/>
        <v>107273.10999999999</v>
      </c>
      <c r="F32" s="163">
        <f>SUM(F33:F34)</f>
        <v>781022.11</v>
      </c>
      <c r="G32" s="163"/>
      <c r="H32" s="163"/>
    </row>
    <row r="33" spans="1:8" ht="30" customHeight="1">
      <c r="A33" s="30">
        <v>6711</v>
      </c>
      <c r="B33" s="31" t="s">
        <v>71</v>
      </c>
      <c r="C33" s="43">
        <v>396139</v>
      </c>
      <c r="D33" s="43"/>
      <c r="E33" s="166">
        <f t="shared" si="0"/>
        <v>778022.11</v>
      </c>
      <c r="F33" s="160">
        <v>778022.11</v>
      </c>
      <c r="G33" s="160"/>
      <c r="H33" s="160"/>
    </row>
    <row r="34" spans="1:8" ht="37.5" customHeight="1">
      <c r="A34" s="30">
        <v>6712</v>
      </c>
      <c r="B34" s="67" t="s">
        <v>72</v>
      </c>
      <c r="C34" s="43">
        <v>474794</v>
      </c>
      <c r="D34" s="43"/>
      <c r="E34" s="166">
        <f t="shared" si="0"/>
        <v>3000</v>
      </c>
      <c r="F34" s="160">
        <v>3000</v>
      </c>
      <c r="G34" s="160"/>
      <c r="H34" s="160"/>
    </row>
    <row r="35" spans="1:8" s="29" customFormat="1" ht="30" customHeight="1">
      <c r="A35" s="76">
        <v>7</v>
      </c>
      <c r="B35" s="74" t="s">
        <v>196</v>
      </c>
      <c r="C35" s="105">
        <f>SUM(C36,C38)</f>
        <v>0</v>
      </c>
      <c r="D35" s="105">
        <f>SUM(D36,D38)</f>
        <v>0</v>
      </c>
      <c r="E35" s="165">
        <f t="shared" si="0"/>
        <v>0</v>
      </c>
      <c r="F35" s="162">
        <v>0</v>
      </c>
      <c r="G35" s="162">
        <v>0</v>
      </c>
      <c r="H35" s="162">
        <v>0</v>
      </c>
    </row>
    <row r="36" spans="1:8" s="29" customFormat="1" ht="30" customHeight="1">
      <c r="A36" s="65">
        <v>71</v>
      </c>
      <c r="B36" s="63" t="s">
        <v>197</v>
      </c>
      <c r="C36" s="106">
        <f>C37</f>
        <v>0</v>
      </c>
      <c r="D36" s="106">
        <f>D37</f>
        <v>0</v>
      </c>
      <c r="E36" s="166">
        <f t="shared" si="0"/>
        <v>0</v>
      </c>
      <c r="F36" s="163">
        <v>0</v>
      </c>
      <c r="G36" s="163">
        <v>0</v>
      </c>
      <c r="H36" s="163"/>
    </row>
    <row r="37" spans="1:8" ht="30" customHeight="1">
      <c r="A37" s="64">
        <v>711</v>
      </c>
      <c r="B37" s="62" t="s">
        <v>198</v>
      </c>
      <c r="C37" s="107">
        <v>0</v>
      </c>
      <c r="D37" s="43"/>
      <c r="E37" s="166">
        <f t="shared" si="0"/>
        <v>0</v>
      </c>
      <c r="F37" s="160">
        <v>0</v>
      </c>
      <c r="G37" s="160"/>
      <c r="H37" s="160"/>
    </row>
    <row r="38" spans="1:8" s="29" customFormat="1" ht="30" customHeight="1">
      <c r="A38" s="65">
        <v>72</v>
      </c>
      <c r="B38" s="63" t="s">
        <v>199</v>
      </c>
      <c r="C38" s="106">
        <f>SUM(C39:C41)</f>
        <v>0</v>
      </c>
      <c r="D38" s="106">
        <f>SUM(D39:D41)</f>
        <v>0</v>
      </c>
      <c r="E38" s="166">
        <f t="shared" si="0"/>
        <v>0</v>
      </c>
      <c r="F38" s="163">
        <v>0</v>
      </c>
      <c r="G38" s="163">
        <v>0</v>
      </c>
      <c r="H38" s="163"/>
    </row>
    <row r="39" spans="1:8" ht="30" customHeight="1">
      <c r="A39" s="64">
        <v>721</v>
      </c>
      <c r="B39" s="62" t="s">
        <v>200</v>
      </c>
      <c r="C39" s="107">
        <v>0</v>
      </c>
      <c r="D39" s="43"/>
      <c r="E39" s="166">
        <f t="shared" si="0"/>
        <v>0</v>
      </c>
      <c r="F39" s="160">
        <v>0</v>
      </c>
      <c r="G39" s="160"/>
      <c r="H39" s="160"/>
    </row>
    <row r="40" spans="1:8" ht="30" customHeight="1">
      <c r="A40" s="64">
        <v>722</v>
      </c>
      <c r="B40" s="62" t="s">
        <v>201</v>
      </c>
      <c r="C40" s="107">
        <v>0</v>
      </c>
      <c r="D40" s="43"/>
      <c r="E40" s="166">
        <f t="shared" si="0"/>
        <v>0</v>
      </c>
      <c r="F40" s="160">
        <v>0</v>
      </c>
      <c r="G40" s="160"/>
      <c r="H40" s="160"/>
    </row>
    <row r="41" spans="1:8" ht="30" customHeight="1">
      <c r="A41" s="69">
        <v>723</v>
      </c>
      <c r="B41" s="70" t="s">
        <v>202</v>
      </c>
      <c r="C41" s="108">
        <v>0</v>
      </c>
      <c r="D41" s="109"/>
      <c r="E41" s="166">
        <f t="shared" si="0"/>
        <v>0</v>
      </c>
      <c r="F41" s="160">
        <v>0</v>
      </c>
      <c r="G41" s="160"/>
      <c r="H41" s="160"/>
    </row>
    <row r="42" spans="1:8" s="29" customFormat="1" ht="30" customHeight="1">
      <c r="A42" s="73">
        <v>8</v>
      </c>
      <c r="B42" s="74" t="s">
        <v>203</v>
      </c>
      <c r="C42" s="104">
        <f>SUM(C43,C45,C47)</f>
        <v>0</v>
      </c>
      <c r="D42" s="104">
        <f>SUM(D43,D45,D47)</f>
        <v>0</v>
      </c>
      <c r="E42" s="165">
        <f t="shared" si="0"/>
        <v>0</v>
      </c>
      <c r="F42" s="162">
        <v>0</v>
      </c>
      <c r="G42" s="162">
        <v>0</v>
      </c>
      <c r="H42" s="162">
        <v>0</v>
      </c>
    </row>
    <row r="43" spans="1:8" s="29" customFormat="1" ht="30" customHeight="1">
      <c r="A43" s="71">
        <v>81</v>
      </c>
      <c r="B43" s="63" t="s">
        <v>204</v>
      </c>
      <c r="C43" s="42">
        <f>SUM(C44:C44)</f>
        <v>0</v>
      </c>
      <c r="D43" s="42">
        <f>SUM(D44:D44)</f>
        <v>0</v>
      </c>
      <c r="E43" s="166">
        <f t="shared" si="0"/>
        <v>0</v>
      </c>
      <c r="F43" s="163">
        <v>0</v>
      </c>
      <c r="G43" s="163">
        <v>0</v>
      </c>
      <c r="H43" s="163"/>
    </row>
    <row r="44" spans="1:8" ht="30" customHeight="1">
      <c r="A44" s="72">
        <v>818</v>
      </c>
      <c r="B44" s="62" t="s">
        <v>205</v>
      </c>
      <c r="C44" s="43">
        <v>0</v>
      </c>
      <c r="D44" s="43"/>
      <c r="E44" s="166">
        <f t="shared" si="0"/>
        <v>0</v>
      </c>
      <c r="F44" s="160">
        <v>0</v>
      </c>
      <c r="G44" s="160"/>
      <c r="H44" s="160"/>
    </row>
    <row r="45" spans="1:8" s="29" customFormat="1" ht="30" customHeight="1">
      <c r="A45" s="71">
        <v>83</v>
      </c>
      <c r="B45" s="63" t="s">
        <v>206</v>
      </c>
      <c r="C45" s="42">
        <f>C46</f>
        <v>0</v>
      </c>
      <c r="D45" s="42">
        <f>D46</f>
        <v>0</v>
      </c>
      <c r="E45" s="166">
        <f t="shared" si="0"/>
        <v>0</v>
      </c>
      <c r="F45" s="163">
        <v>0</v>
      </c>
      <c r="G45" s="163">
        <v>0</v>
      </c>
      <c r="H45" s="163"/>
    </row>
    <row r="46" spans="1:8" ht="30" customHeight="1">
      <c r="A46" s="72">
        <v>832</v>
      </c>
      <c r="B46" s="62" t="s">
        <v>207</v>
      </c>
      <c r="C46" s="43">
        <v>0</v>
      </c>
      <c r="D46" s="43"/>
      <c r="E46" s="166">
        <f t="shared" si="0"/>
        <v>0</v>
      </c>
      <c r="F46" s="160">
        <v>0</v>
      </c>
      <c r="G46" s="160"/>
      <c r="H46" s="160"/>
    </row>
    <row r="47" spans="1:8" s="29" customFormat="1" ht="30" customHeight="1">
      <c r="A47" s="71">
        <v>84</v>
      </c>
      <c r="B47" s="63" t="s">
        <v>208</v>
      </c>
      <c r="C47" s="42">
        <f>SUM(C48:C48)</f>
        <v>0</v>
      </c>
      <c r="D47" s="42">
        <f>SUM(D48:D48)</f>
        <v>0</v>
      </c>
      <c r="E47" s="166">
        <f t="shared" si="0"/>
        <v>0</v>
      </c>
      <c r="F47" s="163">
        <v>0</v>
      </c>
      <c r="G47" s="163">
        <v>0</v>
      </c>
      <c r="H47" s="163"/>
    </row>
    <row r="48" spans="1:8" ht="30" customHeight="1">
      <c r="A48" s="72">
        <v>844</v>
      </c>
      <c r="B48" s="62" t="s">
        <v>209</v>
      </c>
      <c r="C48" s="43">
        <v>0</v>
      </c>
      <c r="D48" s="43"/>
      <c r="E48" s="166">
        <f t="shared" si="0"/>
        <v>0</v>
      </c>
      <c r="F48" s="160">
        <v>0</v>
      </c>
      <c r="G48" s="160"/>
      <c r="H48" s="160"/>
    </row>
    <row r="49" spans="1:8" s="29" customFormat="1" ht="30" customHeight="1">
      <c r="A49" s="80" t="s">
        <v>80</v>
      </c>
      <c r="B49" s="81"/>
      <c r="C49" s="110">
        <f>SUM(C4,C35,C42)</f>
        <v>3374891</v>
      </c>
      <c r="D49" s="110">
        <f>SUM(D4,D35,D42)</f>
        <v>3183628</v>
      </c>
      <c r="E49" s="162">
        <f t="shared" si="0"/>
        <v>423362.33999999985</v>
      </c>
      <c r="F49" s="162">
        <f>SUM(F4,F35,F42)</f>
        <v>3606990.34</v>
      </c>
      <c r="G49" s="162">
        <f>SUM(G4,G35,G42)</f>
        <v>2815293.73</v>
      </c>
      <c r="H49" s="162">
        <f>SUM(H4,H35,H42)</f>
        <v>2815293.73</v>
      </c>
    </row>
    <row r="50" spans="1:4" ht="30" customHeight="1">
      <c r="A50" s="59"/>
      <c r="B50" s="38"/>
      <c r="C50" s="49"/>
      <c r="D50" s="49"/>
    </row>
    <row r="51" spans="1:8" s="41" customFormat="1" ht="20.25" customHeight="1">
      <c r="A51" s="218" t="s">
        <v>151</v>
      </c>
      <c r="B51" s="218"/>
      <c r="C51" s="218"/>
      <c r="D51" s="218"/>
      <c r="E51" s="168"/>
      <c r="F51" s="153"/>
      <c r="G51" s="153"/>
      <c r="H51" s="153"/>
    </row>
    <row r="52" spans="1:8" s="113" customFormat="1" ht="44.25" customHeight="1">
      <c r="A52" s="18" t="s">
        <v>214</v>
      </c>
      <c r="B52" s="19" t="s">
        <v>215</v>
      </c>
      <c r="C52" s="20" t="s">
        <v>219</v>
      </c>
      <c r="D52" s="21" t="s">
        <v>294</v>
      </c>
      <c r="E52" s="169" t="s">
        <v>178</v>
      </c>
      <c r="F52" s="155" t="s">
        <v>359</v>
      </c>
      <c r="G52" s="155" t="s">
        <v>357</v>
      </c>
      <c r="H52" s="155" t="s">
        <v>360</v>
      </c>
    </row>
    <row r="53" spans="1:8" s="41" customFormat="1" ht="12.75">
      <c r="A53" s="217">
        <v>1</v>
      </c>
      <c r="B53" s="217"/>
      <c r="C53" s="103">
        <v>2</v>
      </c>
      <c r="D53" s="56">
        <v>3</v>
      </c>
      <c r="E53" s="159">
        <v>4</v>
      </c>
      <c r="F53" s="154">
        <v>5</v>
      </c>
      <c r="G53" s="154">
        <v>6</v>
      </c>
      <c r="H53" s="154">
        <v>7</v>
      </c>
    </row>
    <row r="54" spans="1:8" s="41" customFormat="1" ht="20.25" customHeight="1">
      <c r="A54" s="45">
        <v>1</v>
      </c>
      <c r="B54" s="45" t="s">
        <v>152</v>
      </c>
      <c r="C54" s="37">
        <v>870933</v>
      </c>
      <c r="D54" s="37">
        <v>673749</v>
      </c>
      <c r="E54" s="168">
        <f aca="true" t="shared" si="1" ref="E54:E59">SUM(F54-D54)</f>
        <v>107273.10999999999</v>
      </c>
      <c r="F54" s="157">
        <v>781022.11</v>
      </c>
      <c r="G54" s="157">
        <v>377643.73</v>
      </c>
      <c r="H54" s="157">
        <v>377643.73</v>
      </c>
    </row>
    <row r="55" spans="1:8" s="41" customFormat="1" ht="20.25" customHeight="1">
      <c r="A55" s="45">
        <v>2</v>
      </c>
      <c r="B55" s="45" t="s">
        <v>156</v>
      </c>
      <c r="C55" s="37">
        <v>299</v>
      </c>
      <c r="D55" s="37">
        <v>0</v>
      </c>
      <c r="E55" s="168">
        <f t="shared" si="1"/>
        <v>600</v>
      </c>
      <c r="F55" s="157">
        <v>600</v>
      </c>
      <c r="G55" s="157">
        <v>0</v>
      </c>
      <c r="H55" s="157">
        <v>0</v>
      </c>
    </row>
    <row r="56" spans="1:8" s="41" customFormat="1" ht="20.25" customHeight="1">
      <c r="A56" s="45">
        <v>3</v>
      </c>
      <c r="B56" s="45" t="s">
        <v>153</v>
      </c>
      <c r="C56" s="37">
        <v>12551</v>
      </c>
      <c r="D56" s="37">
        <v>0</v>
      </c>
      <c r="E56" s="168">
        <f t="shared" si="1"/>
        <v>1500</v>
      </c>
      <c r="F56" s="157">
        <v>1500</v>
      </c>
      <c r="G56" s="157">
        <v>0</v>
      </c>
      <c r="H56" s="157">
        <v>0</v>
      </c>
    </row>
    <row r="57" spans="1:8" s="41" customFormat="1" ht="20.25" customHeight="1">
      <c r="A57" s="45">
        <v>4</v>
      </c>
      <c r="B57" s="45" t="s">
        <v>154</v>
      </c>
      <c r="C57" s="37">
        <v>5325</v>
      </c>
      <c r="D57" s="37">
        <v>19500</v>
      </c>
      <c r="E57" s="168">
        <f t="shared" si="1"/>
        <v>-4000</v>
      </c>
      <c r="F57" s="157">
        <v>15500</v>
      </c>
      <c r="G57" s="157">
        <v>15500</v>
      </c>
      <c r="H57" s="157">
        <v>15500</v>
      </c>
    </row>
    <row r="58" spans="1:8" s="41" customFormat="1" ht="20.25" customHeight="1">
      <c r="A58" s="45">
        <v>5</v>
      </c>
      <c r="B58" s="45" t="s">
        <v>155</v>
      </c>
      <c r="C58" s="37">
        <v>2485783</v>
      </c>
      <c r="D58" s="37">
        <v>2490379</v>
      </c>
      <c r="E58" s="168">
        <f t="shared" si="1"/>
        <v>317989.23</v>
      </c>
      <c r="F58" s="157">
        <v>2808368.23</v>
      </c>
      <c r="G58" s="157">
        <v>2422150</v>
      </c>
      <c r="H58" s="157">
        <v>2422150</v>
      </c>
    </row>
    <row r="59" spans="1:8" s="44" customFormat="1" ht="20.25" customHeight="1">
      <c r="A59" s="45"/>
      <c r="B59" s="47" t="s">
        <v>157</v>
      </c>
      <c r="C59" s="48">
        <f>SUM(C54:C58)</f>
        <v>3374891</v>
      </c>
      <c r="D59" s="48">
        <f>SUM(D54:D58)</f>
        <v>3183628</v>
      </c>
      <c r="E59" s="157">
        <f t="shared" si="1"/>
        <v>423362.33999999985</v>
      </c>
      <c r="F59" s="157">
        <f>SUM(F54:F58)</f>
        <v>3606990.34</v>
      </c>
      <c r="G59" s="157">
        <f>SUM(G54:G58)</f>
        <v>2815293.73</v>
      </c>
      <c r="H59" s="157">
        <f>SUM(H54:H58)</f>
        <v>2815293.73</v>
      </c>
    </row>
    <row r="60" spans="1:5" s="44" customFormat="1" ht="12.75">
      <c r="A60" s="46"/>
      <c r="B60" s="39"/>
      <c r="C60" s="52"/>
      <c r="D60" s="52"/>
      <c r="E60" s="170"/>
    </row>
  </sheetData>
  <sheetProtection/>
  <mergeCells count="4">
    <mergeCell ref="A1:D1"/>
    <mergeCell ref="A53:B53"/>
    <mergeCell ref="A51:D51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="110" zoomScaleNormal="110" workbookViewId="0" topLeftCell="A1">
      <selection activeCell="H97" sqref="H97"/>
    </sheetView>
  </sheetViews>
  <sheetFormatPr defaultColWidth="9.140625" defaultRowHeight="12.75"/>
  <cols>
    <col min="1" max="1" width="9.28125" style="61" customWidth="1"/>
    <col min="2" max="2" width="42.28125" style="16" customWidth="1"/>
    <col min="3" max="3" width="18.421875" style="17" customWidth="1"/>
    <col min="4" max="4" width="19.00390625" style="17" customWidth="1"/>
    <col min="5" max="5" width="18.00390625" style="17" customWidth="1"/>
    <col min="6" max="8" width="15.28125" style="16" customWidth="1"/>
    <col min="9" max="12" width="15.140625" style="16" customWidth="1"/>
    <col min="13" max="13" width="16.7109375" style="16" hidden="1" customWidth="1"/>
    <col min="14" max="14" width="16.421875" style="16" hidden="1" customWidth="1"/>
    <col min="15" max="15" width="12.57421875" style="16" hidden="1" customWidth="1"/>
    <col min="16" max="16" width="15.140625" style="16" customWidth="1"/>
    <col min="17" max="16384" width="9.140625" style="16" customWidth="1"/>
  </cols>
  <sheetData>
    <row r="1" spans="1:5" ht="22.5" customHeight="1">
      <c r="A1" s="222" t="s">
        <v>352</v>
      </c>
      <c r="B1" s="222"/>
      <c r="C1" s="222"/>
      <c r="D1" s="222"/>
      <c r="E1" s="222"/>
    </row>
    <row r="2" spans="1:8" s="53" customFormat="1" ht="38.25">
      <c r="A2" s="58" t="s">
        <v>81</v>
      </c>
      <c r="B2" s="19" t="s">
        <v>69</v>
      </c>
      <c r="C2" s="20" t="s">
        <v>217</v>
      </c>
      <c r="D2" s="21" t="s">
        <v>293</v>
      </c>
      <c r="E2" s="150" t="s">
        <v>178</v>
      </c>
      <c r="F2" s="152" t="s">
        <v>353</v>
      </c>
      <c r="G2" s="152" t="s">
        <v>354</v>
      </c>
      <c r="H2" s="152" t="s">
        <v>355</v>
      </c>
    </row>
    <row r="3" spans="1:8" s="57" customFormat="1" ht="12.75">
      <c r="A3" s="223">
        <v>1</v>
      </c>
      <c r="B3" s="224"/>
      <c r="C3" s="23">
        <v>2</v>
      </c>
      <c r="D3" s="24">
        <v>3</v>
      </c>
      <c r="E3" s="143">
        <v>4</v>
      </c>
      <c r="F3" s="178">
        <v>5</v>
      </c>
      <c r="G3" s="178">
        <v>6</v>
      </c>
      <c r="H3" s="178">
        <v>7</v>
      </c>
    </row>
    <row r="4" spans="1:8" ht="12.75">
      <c r="A4" s="78">
        <v>3</v>
      </c>
      <c r="B4" s="82" t="s">
        <v>318</v>
      </c>
      <c r="C4" s="75">
        <f>SUM(C5,C15,C47,C56)</f>
        <v>2908076</v>
      </c>
      <c r="D4" s="75">
        <f>SUM(D5,D15,D47,D56)</f>
        <v>3175528</v>
      </c>
      <c r="E4" s="186">
        <f>SUM(F4-D4)</f>
        <v>422453.5800000001</v>
      </c>
      <c r="F4" s="183">
        <f>SUM(F5,F15,F47,F51,F56,F59)</f>
        <v>3597981.58</v>
      </c>
      <c r="G4" s="183">
        <f>SUM(G5:G63)</f>
        <v>2807293.73</v>
      </c>
      <c r="H4" s="183">
        <v>2807293.73</v>
      </c>
    </row>
    <row r="5" spans="1:8" s="29" customFormat="1" ht="12.75">
      <c r="A5" s="26">
        <v>31</v>
      </c>
      <c r="B5" s="54" t="s">
        <v>82</v>
      </c>
      <c r="C5" s="28">
        <f>SUM(C6,C10,C12)</f>
        <v>2324593</v>
      </c>
      <c r="D5" s="28">
        <f>SUM(D6,D10,D12)</f>
        <v>2374617</v>
      </c>
      <c r="E5" s="171">
        <f aca="true" t="shared" si="0" ref="E5:E69">SUM(F5-D5)</f>
        <v>402774.5999999996</v>
      </c>
      <c r="F5" s="179">
        <f>SUM(F6,F10,F12)</f>
        <v>2777391.5999999996</v>
      </c>
      <c r="G5" s="157">
        <v>2075000</v>
      </c>
      <c r="H5" s="157">
        <v>2075000</v>
      </c>
    </row>
    <row r="6" spans="1:8" s="29" customFormat="1" ht="12.75">
      <c r="A6" s="26">
        <v>311</v>
      </c>
      <c r="B6" s="54" t="s">
        <v>83</v>
      </c>
      <c r="C6" s="28">
        <f>SUM(C7:C9)</f>
        <v>1898293</v>
      </c>
      <c r="D6" s="28">
        <v>1971315</v>
      </c>
      <c r="E6" s="171">
        <f t="shared" si="0"/>
        <v>267541.35999999987</v>
      </c>
      <c r="F6" s="179">
        <f>SUM(F7:F9)</f>
        <v>2238856.36</v>
      </c>
      <c r="G6" s="157"/>
      <c r="H6" s="157"/>
    </row>
    <row r="7" spans="1:8" ht="12.75">
      <c r="A7" s="30">
        <v>3111</v>
      </c>
      <c r="B7" s="31" t="s">
        <v>84</v>
      </c>
      <c r="C7" s="32">
        <v>1830011</v>
      </c>
      <c r="D7" s="32"/>
      <c r="E7" s="171">
        <f t="shared" si="0"/>
        <v>2166041.36</v>
      </c>
      <c r="F7" s="180">
        <v>2166041.36</v>
      </c>
      <c r="G7" s="168"/>
      <c r="H7" s="168"/>
    </row>
    <row r="8" spans="1:8" ht="12.75">
      <c r="A8" s="30">
        <v>3113</v>
      </c>
      <c r="B8" s="31" t="s">
        <v>130</v>
      </c>
      <c r="C8" s="32">
        <v>20877</v>
      </c>
      <c r="D8" s="32"/>
      <c r="E8" s="171">
        <f t="shared" si="0"/>
        <v>28000</v>
      </c>
      <c r="F8" s="180">
        <v>28000</v>
      </c>
      <c r="G8" s="168"/>
      <c r="H8" s="168"/>
    </row>
    <row r="9" spans="1:8" ht="12.75">
      <c r="A9" s="30">
        <v>3114</v>
      </c>
      <c r="B9" s="31" t="s">
        <v>131</v>
      </c>
      <c r="C9" s="32">
        <v>47405</v>
      </c>
      <c r="D9" s="32"/>
      <c r="E9" s="171">
        <f t="shared" si="0"/>
        <v>44815</v>
      </c>
      <c r="F9" s="180">
        <v>44815</v>
      </c>
      <c r="G9" s="168"/>
      <c r="H9" s="168"/>
    </row>
    <row r="10" spans="1:8" s="29" customFormat="1" ht="12.75">
      <c r="A10" s="26">
        <v>312</v>
      </c>
      <c r="B10" s="54" t="s">
        <v>85</v>
      </c>
      <c r="C10" s="28">
        <v>112481</v>
      </c>
      <c r="D10" s="28">
        <v>94000</v>
      </c>
      <c r="E10" s="171">
        <f t="shared" si="0"/>
        <v>80000</v>
      </c>
      <c r="F10" s="179">
        <f>SUM(F11)</f>
        <v>174000</v>
      </c>
      <c r="G10" s="157"/>
      <c r="H10" s="157"/>
    </row>
    <row r="11" spans="1:8" ht="12.75">
      <c r="A11" s="30" t="s">
        <v>4</v>
      </c>
      <c r="B11" s="55" t="s">
        <v>85</v>
      </c>
      <c r="C11" s="32">
        <v>112481</v>
      </c>
      <c r="D11" s="32"/>
      <c r="E11" s="171">
        <f t="shared" si="0"/>
        <v>174000</v>
      </c>
      <c r="F11" s="180">
        <v>174000</v>
      </c>
      <c r="G11" s="168"/>
      <c r="H11" s="168"/>
    </row>
    <row r="12" spans="1:8" s="29" customFormat="1" ht="12.75">
      <c r="A12" s="26">
        <v>313</v>
      </c>
      <c r="B12" s="54" t="s">
        <v>86</v>
      </c>
      <c r="C12" s="28">
        <f>SUM(C13,C14)</f>
        <v>313819</v>
      </c>
      <c r="D12" s="28">
        <v>309302</v>
      </c>
      <c r="E12" s="171">
        <f t="shared" si="0"/>
        <v>55233.23999999999</v>
      </c>
      <c r="F12" s="179">
        <f>SUM(F13:F14)</f>
        <v>364535.24</v>
      </c>
      <c r="G12" s="157"/>
      <c r="H12" s="157"/>
    </row>
    <row r="13" spans="1:8" ht="12.75">
      <c r="A13" s="30">
        <v>3132</v>
      </c>
      <c r="B13" s="55" t="s">
        <v>87</v>
      </c>
      <c r="C13" s="32">
        <v>313515</v>
      </c>
      <c r="D13" s="32"/>
      <c r="E13" s="171">
        <f t="shared" si="0"/>
        <v>364035.24</v>
      </c>
      <c r="F13" s="180">
        <v>364035.24</v>
      </c>
      <c r="G13" s="168"/>
      <c r="H13" s="168"/>
    </row>
    <row r="14" spans="1:8" ht="25.5">
      <c r="A14" s="30">
        <v>3133</v>
      </c>
      <c r="B14" s="55" t="s">
        <v>88</v>
      </c>
      <c r="C14" s="32">
        <v>304</v>
      </c>
      <c r="D14" s="32"/>
      <c r="E14" s="171">
        <f t="shared" si="0"/>
        <v>500</v>
      </c>
      <c r="F14" s="180">
        <v>500</v>
      </c>
      <c r="G14" s="168"/>
      <c r="H14" s="168"/>
    </row>
    <row r="15" spans="1:8" s="29" customFormat="1" ht="12.75">
      <c r="A15" s="26">
        <v>32</v>
      </c>
      <c r="B15" s="54" t="s">
        <v>89</v>
      </c>
      <c r="C15" s="28">
        <f>SUM(C16,C21,C28,C40)</f>
        <v>328917</v>
      </c>
      <c r="D15" s="28">
        <v>465895</v>
      </c>
      <c r="E15" s="171">
        <f t="shared" si="0"/>
        <v>7427.619999999995</v>
      </c>
      <c r="F15" s="179">
        <f>SUM(F16,F21,F28,F38,F40)</f>
        <v>473322.62</v>
      </c>
      <c r="G15" s="157">
        <v>312243.73</v>
      </c>
      <c r="H15" s="157">
        <v>312243.73</v>
      </c>
    </row>
    <row r="16" spans="1:8" s="29" customFormat="1" ht="12.75">
      <c r="A16" s="26">
        <v>321</v>
      </c>
      <c r="B16" s="54" t="s">
        <v>90</v>
      </c>
      <c r="C16" s="28">
        <f>SUM(C17:C20)</f>
        <v>104121</v>
      </c>
      <c r="D16" s="28">
        <v>103298</v>
      </c>
      <c r="E16" s="171">
        <f t="shared" si="0"/>
        <v>68293.73000000001</v>
      </c>
      <c r="F16" s="179">
        <f>SUM(F17:F20)</f>
        <v>171591.73</v>
      </c>
      <c r="G16" s="157"/>
      <c r="H16" s="157"/>
    </row>
    <row r="17" spans="1:8" ht="12.75">
      <c r="A17" s="30" t="s">
        <v>8</v>
      </c>
      <c r="B17" s="55" t="s">
        <v>91</v>
      </c>
      <c r="C17" s="32">
        <v>7558</v>
      </c>
      <c r="D17" s="32"/>
      <c r="E17" s="171">
        <f t="shared" si="0"/>
        <v>8600</v>
      </c>
      <c r="F17" s="180">
        <v>8600</v>
      </c>
      <c r="G17" s="168"/>
      <c r="H17" s="168"/>
    </row>
    <row r="18" spans="1:8" ht="25.5">
      <c r="A18" s="30" t="s">
        <v>7</v>
      </c>
      <c r="B18" s="55" t="s">
        <v>92</v>
      </c>
      <c r="C18" s="32">
        <v>93913</v>
      </c>
      <c r="D18" s="32"/>
      <c r="E18" s="171">
        <f t="shared" si="0"/>
        <v>162341.73</v>
      </c>
      <c r="F18" s="180">
        <v>162341.73</v>
      </c>
      <c r="G18" s="168"/>
      <c r="H18" s="168"/>
    </row>
    <row r="19" spans="1:8" ht="12.75">
      <c r="A19" s="30">
        <v>3213</v>
      </c>
      <c r="B19" s="55" t="s">
        <v>93</v>
      </c>
      <c r="C19" s="32">
        <v>2650</v>
      </c>
      <c r="D19" s="32"/>
      <c r="E19" s="171">
        <f t="shared" si="0"/>
        <v>600</v>
      </c>
      <c r="F19" s="180">
        <v>600</v>
      </c>
      <c r="G19" s="168"/>
      <c r="H19" s="168"/>
    </row>
    <row r="20" spans="1:8" ht="12.75">
      <c r="A20" s="30">
        <v>3214</v>
      </c>
      <c r="B20" s="55" t="s">
        <v>221</v>
      </c>
      <c r="C20" s="32">
        <v>0</v>
      </c>
      <c r="D20" s="32"/>
      <c r="E20" s="171">
        <f t="shared" si="0"/>
        <v>50</v>
      </c>
      <c r="F20" s="180">
        <v>50</v>
      </c>
      <c r="G20" s="168"/>
      <c r="H20" s="168"/>
    </row>
    <row r="21" spans="1:8" s="29" customFormat="1" ht="12.75">
      <c r="A21" s="26">
        <v>322</v>
      </c>
      <c r="B21" s="54" t="s">
        <v>94</v>
      </c>
      <c r="C21" s="28">
        <f>SUM(C22:C27)</f>
        <v>65410</v>
      </c>
      <c r="D21" s="28">
        <v>112351</v>
      </c>
      <c r="E21" s="171">
        <f t="shared" si="0"/>
        <v>-10313.75</v>
      </c>
      <c r="F21" s="179">
        <f>SUM(F22:F27)</f>
        <v>102037.25</v>
      </c>
      <c r="G21" s="157"/>
      <c r="H21" s="157"/>
    </row>
    <row r="22" spans="1:8" ht="12.75">
      <c r="A22" s="30" t="s">
        <v>46</v>
      </c>
      <c r="B22" s="55" t="s">
        <v>95</v>
      </c>
      <c r="C22" s="32">
        <v>24270</v>
      </c>
      <c r="D22" s="32"/>
      <c r="E22" s="171">
        <f t="shared" si="0"/>
        <v>14677.18</v>
      </c>
      <c r="F22" s="180">
        <v>14677.18</v>
      </c>
      <c r="G22" s="168"/>
      <c r="H22" s="168"/>
    </row>
    <row r="23" spans="1:8" ht="12.75">
      <c r="A23" s="30">
        <v>3222</v>
      </c>
      <c r="B23" s="55" t="s">
        <v>96</v>
      </c>
      <c r="C23" s="32">
        <v>5870</v>
      </c>
      <c r="D23" s="32"/>
      <c r="E23" s="171">
        <f t="shared" si="0"/>
        <v>16100</v>
      </c>
      <c r="F23" s="180">
        <v>16100</v>
      </c>
      <c r="G23" s="168"/>
      <c r="H23" s="168"/>
    </row>
    <row r="24" spans="1:8" ht="12.75">
      <c r="A24" s="30" t="s">
        <v>43</v>
      </c>
      <c r="B24" s="55" t="s">
        <v>97</v>
      </c>
      <c r="C24" s="32">
        <v>32113</v>
      </c>
      <c r="D24" s="32"/>
      <c r="E24" s="171">
        <f t="shared" si="0"/>
        <v>67000</v>
      </c>
      <c r="F24" s="180">
        <v>67000</v>
      </c>
      <c r="G24" s="168"/>
      <c r="H24" s="168"/>
    </row>
    <row r="25" spans="1:8" ht="25.5">
      <c r="A25" s="30" t="s">
        <v>48</v>
      </c>
      <c r="B25" s="55" t="s">
        <v>98</v>
      </c>
      <c r="C25" s="32">
        <v>150</v>
      </c>
      <c r="D25" s="32"/>
      <c r="E25" s="171">
        <f t="shared" si="0"/>
        <v>562.5</v>
      </c>
      <c r="F25" s="180">
        <v>562.5</v>
      </c>
      <c r="G25" s="168"/>
      <c r="H25" s="168"/>
    </row>
    <row r="26" spans="1:8" ht="12.75">
      <c r="A26" s="30">
        <v>3225</v>
      </c>
      <c r="B26" s="55" t="s">
        <v>99</v>
      </c>
      <c r="C26" s="32">
        <v>3007</v>
      </c>
      <c r="D26" s="32"/>
      <c r="E26" s="171">
        <f t="shared" si="0"/>
        <v>2806.44</v>
      </c>
      <c r="F26" s="180">
        <v>2806.44</v>
      </c>
      <c r="G26" s="168"/>
      <c r="H26" s="168"/>
    </row>
    <row r="27" spans="1:8" ht="12.75">
      <c r="A27" s="30">
        <v>3227</v>
      </c>
      <c r="B27" s="55" t="s">
        <v>100</v>
      </c>
      <c r="C27" s="32">
        <v>0</v>
      </c>
      <c r="D27" s="32"/>
      <c r="E27" s="171">
        <f t="shared" si="0"/>
        <v>891.13</v>
      </c>
      <c r="F27" s="180">
        <v>891.13</v>
      </c>
      <c r="G27" s="168"/>
      <c r="H27" s="168"/>
    </row>
    <row r="28" spans="1:8" s="29" customFormat="1" ht="12.75">
      <c r="A28" s="26">
        <v>323</v>
      </c>
      <c r="B28" s="54" t="s">
        <v>101</v>
      </c>
      <c r="C28" s="28">
        <f>SUM(C29:C37)</f>
        <v>76404</v>
      </c>
      <c r="D28" s="28">
        <v>129267</v>
      </c>
      <c r="E28" s="171">
        <f t="shared" si="0"/>
        <v>-38081.31000000001</v>
      </c>
      <c r="F28" s="179">
        <f>SUM(F29:F37)</f>
        <v>91185.68999999999</v>
      </c>
      <c r="G28" s="157"/>
      <c r="H28" s="157"/>
    </row>
    <row r="29" spans="1:8" ht="12.75">
      <c r="A29" s="30" t="s">
        <v>52</v>
      </c>
      <c r="B29" s="55" t="s">
        <v>102</v>
      </c>
      <c r="C29" s="32">
        <v>7196</v>
      </c>
      <c r="D29" s="32"/>
      <c r="E29" s="171">
        <f t="shared" si="0"/>
        <v>5502.75</v>
      </c>
      <c r="F29" s="180">
        <v>5502.75</v>
      </c>
      <c r="G29" s="168"/>
      <c r="H29" s="168"/>
    </row>
    <row r="30" spans="1:8" ht="12.75">
      <c r="A30" s="30" t="s">
        <v>22</v>
      </c>
      <c r="B30" s="55" t="s">
        <v>103</v>
      </c>
      <c r="C30" s="32">
        <v>10026</v>
      </c>
      <c r="D30" s="32"/>
      <c r="E30" s="171">
        <f t="shared" si="0"/>
        <v>5888.75</v>
      </c>
      <c r="F30" s="180">
        <v>5888.75</v>
      </c>
      <c r="G30" s="168"/>
      <c r="H30" s="168"/>
    </row>
    <row r="31" spans="1:8" ht="12.75">
      <c r="A31" s="30">
        <v>3233</v>
      </c>
      <c r="B31" s="55" t="s">
        <v>139</v>
      </c>
      <c r="C31" s="32">
        <v>0</v>
      </c>
      <c r="D31" s="32"/>
      <c r="E31" s="171">
        <f t="shared" si="0"/>
        <v>5156</v>
      </c>
      <c r="F31" s="180">
        <v>5156</v>
      </c>
      <c r="G31" s="168"/>
      <c r="H31" s="168"/>
    </row>
    <row r="32" spans="1:8" ht="12.75">
      <c r="A32" s="30" t="s">
        <v>41</v>
      </c>
      <c r="B32" s="55" t="s">
        <v>104</v>
      </c>
      <c r="C32" s="32">
        <v>4178</v>
      </c>
      <c r="D32" s="32"/>
      <c r="E32" s="171">
        <f t="shared" si="0"/>
        <v>3850</v>
      </c>
      <c r="F32" s="180">
        <v>3850</v>
      </c>
      <c r="G32" s="168"/>
      <c r="H32" s="168"/>
    </row>
    <row r="33" spans="1:8" ht="12.75">
      <c r="A33" s="30">
        <v>3235</v>
      </c>
      <c r="B33" s="55" t="s">
        <v>105</v>
      </c>
      <c r="C33" s="32">
        <v>0</v>
      </c>
      <c r="D33" s="32"/>
      <c r="E33" s="171">
        <f t="shared" si="0"/>
        <v>0</v>
      </c>
      <c r="F33" s="180">
        <v>0</v>
      </c>
      <c r="G33" s="168"/>
      <c r="H33" s="168"/>
    </row>
    <row r="34" spans="1:8" ht="12.75">
      <c r="A34" s="30">
        <v>3236</v>
      </c>
      <c r="B34" s="55" t="s">
        <v>106</v>
      </c>
      <c r="C34" s="32">
        <v>9080</v>
      </c>
      <c r="D34" s="32"/>
      <c r="E34" s="171">
        <f t="shared" si="0"/>
        <v>14185</v>
      </c>
      <c r="F34" s="180">
        <v>14185</v>
      </c>
      <c r="G34" s="168"/>
      <c r="H34" s="168"/>
    </row>
    <row r="35" spans="1:8" ht="12.75">
      <c r="A35" s="30">
        <v>3237</v>
      </c>
      <c r="B35" s="55" t="s">
        <v>107</v>
      </c>
      <c r="C35" s="32">
        <v>38692</v>
      </c>
      <c r="D35" s="32"/>
      <c r="E35" s="171">
        <f t="shared" si="0"/>
        <v>48565.49</v>
      </c>
      <c r="F35" s="180">
        <v>48565.49</v>
      </c>
      <c r="G35" s="168"/>
      <c r="H35" s="168"/>
    </row>
    <row r="36" spans="1:8" ht="12.75">
      <c r="A36" s="30" t="s">
        <v>28</v>
      </c>
      <c r="B36" s="55" t="s">
        <v>108</v>
      </c>
      <c r="C36" s="32">
        <v>4575</v>
      </c>
      <c r="D36" s="32"/>
      <c r="E36" s="171">
        <f t="shared" si="0"/>
        <v>4100</v>
      </c>
      <c r="F36" s="180">
        <v>4100</v>
      </c>
      <c r="G36" s="168"/>
      <c r="H36" s="168"/>
    </row>
    <row r="37" spans="1:8" ht="12.75">
      <c r="A37" s="30" t="s">
        <v>20</v>
      </c>
      <c r="B37" s="55" t="s">
        <v>109</v>
      </c>
      <c r="C37" s="32">
        <v>2657</v>
      </c>
      <c r="D37" s="32"/>
      <c r="E37" s="171">
        <f t="shared" si="0"/>
        <v>3937.7</v>
      </c>
      <c r="F37" s="180">
        <v>3937.7</v>
      </c>
      <c r="G37" s="168"/>
      <c r="H37" s="168"/>
    </row>
    <row r="38" spans="1:8" s="29" customFormat="1" ht="25.5">
      <c r="A38" s="26">
        <v>324</v>
      </c>
      <c r="B38" s="54" t="s">
        <v>110</v>
      </c>
      <c r="C38" s="28">
        <f>SUM(C39)</f>
        <v>0</v>
      </c>
      <c r="D38" s="28">
        <f>SUM(D39)</f>
        <v>0</v>
      </c>
      <c r="E38" s="171">
        <f t="shared" si="0"/>
        <v>0</v>
      </c>
      <c r="F38" s="181">
        <v>0</v>
      </c>
      <c r="G38" s="157"/>
      <c r="H38" s="157"/>
    </row>
    <row r="39" spans="1:8" ht="25.5">
      <c r="A39" s="30">
        <v>3241</v>
      </c>
      <c r="B39" s="55" t="s">
        <v>110</v>
      </c>
      <c r="C39" s="32">
        <v>0</v>
      </c>
      <c r="D39" s="32"/>
      <c r="E39" s="171">
        <f t="shared" si="0"/>
        <v>0</v>
      </c>
      <c r="F39" s="182">
        <v>0</v>
      </c>
      <c r="G39" s="168"/>
      <c r="H39" s="168"/>
    </row>
    <row r="40" spans="1:8" s="29" customFormat="1" ht="12.75">
      <c r="A40" s="26">
        <v>329</v>
      </c>
      <c r="B40" s="54" t="s">
        <v>111</v>
      </c>
      <c r="C40" s="28">
        <f>SUM(C41:C46)</f>
        <v>82982</v>
      </c>
      <c r="D40" s="28">
        <v>120979</v>
      </c>
      <c r="E40" s="171">
        <f t="shared" si="0"/>
        <v>-12471.049999999988</v>
      </c>
      <c r="F40" s="179">
        <f>SUM(F41:F46)</f>
        <v>108507.95000000001</v>
      </c>
      <c r="G40" s="157"/>
      <c r="H40" s="157"/>
    </row>
    <row r="41" spans="1:8" ht="12.75">
      <c r="A41" s="30">
        <v>3292</v>
      </c>
      <c r="B41" s="55" t="s">
        <v>112</v>
      </c>
      <c r="C41" s="32">
        <v>3923</v>
      </c>
      <c r="D41" s="32"/>
      <c r="E41" s="171">
        <f t="shared" si="0"/>
        <v>4382.9</v>
      </c>
      <c r="F41" s="180">
        <v>4382.9</v>
      </c>
      <c r="G41" s="168"/>
      <c r="H41" s="168"/>
    </row>
    <row r="42" spans="1:8" ht="12.75">
      <c r="A42" s="30" t="s">
        <v>129</v>
      </c>
      <c r="B42" s="55" t="s">
        <v>113</v>
      </c>
      <c r="C42" s="32">
        <v>1083</v>
      </c>
      <c r="D42" s="32"/>
      <c r="E42" s="171">
        <f t="shared" si="0"/>
        <v>50</v>
      </c>
      <c r="F42" s="180">
        <v>50</v>
      </c>
      <c r="G42" s="168"/>
      <c r="H42" s="168"/>
    </row>
    <row r="43" spans="1:8" ht="12.75">
      <c r="A43" s="30">
        <v>3294</v>
      </c>
      <c r="B43" s="55" t="s">
        <v>114</v>
      </c>
      <c r="C43" s="32">
        <v>1000</v>
      </c>
      <c r="D43" s="32"/>
      <c r="E43" s="171">
        <f t="shared" si="0"/>
        <v>1200</v>
      </c>
      <c r="F43" s="180">
        <v>1200</v>
      </c>
      <c r="G43" s="168"/>
      <c r="H43" s="168"/>
    </row>
    <row r="44" spans="1:8" ht="12.75">
      <c r="A44" s="30">
        <v>3295</v>
      </c>
      <c r="B44" s="55" t="s">
        <v>115</v>
      </c>
      <c r="C44" s="32">
        <v>13162</v>
      </c>
      <c r="D44" s="32"/>
      <c r="E44" s="171">
        <f t="shared" si="0"/>
        <v>17000</v>
      </c>
      <c r="F44" s="180">
        <v>17000</v>
      </c>
      <c r="G44" s="168"/>
      <c r="H44" s="168"/>
    </row>
    <row r="45" spans="1:8" ht="12.75">
      <c r="A45" s="30">
        <v>3296</v>
      </c>
      <c r="B45" s="55" t="s">
        <v>222</v>
      </c>
      <c r="C45" s="32">
        <v>9563</v>
      </c>
      <c r="D45" s="32"/>
      <c r="E45" s="171">
        <f t="shared" si="0"/>
        <v>12000</v>
      </c>
      <c r="F45" s="180">
        <v>12000</v>
      </c>
      <c r="G45" s="168"/>
      <c r="H45" s="168"/>
    </row>
    <row r="46" spans="1:8" ht="12.75">
      <c r="A46" s="30" t="s">
        <v>17</v>
      </c>
      <c r="B46" s="55" t="s">
        <v>111</v>
      </c>
      <c r="C46" s="32">
        <v>54251</v>
      </c>
      <c r="D46" s="32"/>
      <c r="E46" s="171">
        <f t="shared" si="0"/>
        <v>73875.05</v>
      </c>
      <c r="F46" s="180">
        <v>73875.05</v>
      </c>
      <c r="G46" s="168"/>
      <c r="H46" s="168"/>
    </row>
    <row r="47" spans="1:8" s="29" customFormat="1" ht="12.75">
      <c r="A47" s="26">
        <v>34</v>
      </c>
      <c r="B47" s="54" t="s">
        <v>116</v>
      </c>
      <c r="C47" s="28">
        <v>9975</v>
      </c>
      <c r="D47" s="28">
        <v>23100</v>
      </c>
      <c r="E47" s="171">
        <f t="shared" si="0"/>
        <v>-10000</v>
      </c>
      <c r="F47" s="179">
        <f>SUM(F48)</f>
        <v>13100</v>
      </c>
      <c r="G47" s="157">
        <v>22700</v>
      </c>
      <c r="H47" s="157">
        <v>22700</v>
      </c>
    </row>
    <row r="48" spans="1:8" s="29" customFormat="1" ht="12.75">
      <c r="A48" s="26">
        <v>343</v>
      </c>
      <c r="B48" s="54" t="s">
        <v>117</v>
      </c>
      <c r="C48" s="28">
        <v>9975</v>
      </c>
      <c r="D48" s="28">
        <v>23100</v>
      </c>
      <c r="E48" s="171">
        <f t="shared" si="0"/>
        <v>-10000</v>
      </c>
      <c r="F48" s="179">
        <f>SUM(F49:F50)</f>
        <v>13100</v>
      </c>
      <c r="G48" s="157"/>
      <c r="H48" s="157"/>
    </row>
    <row r="49" spans="1:8" ht="12.75">
      <c r="A49" s="30" t="s">
        <v>33</v>
      </c>
      <c r="B49" s="55" t="s">
        <v>118</v>
      </c>
      <c r="C49" s="32">
        <v>3431</v>
      </c>
      <c r="D49" s="32"/>
      <c r="E49" s="171">
        <f t="shared" si="0"/>
        <v>4100</v>
      </c>
      <c r="F49" s="180">
        <v>4100</v>
      </c>
      <c r="G49" s="168"/>
      <c r="H49" s="168"/>
    </row>
    <row r="50" spans="1:8" ht="12.75">
      <c r="A50" s="30">
        <v>3433</v>
      </c>
      <c r="B50" s="55" t="s">
        <v>223</v>
      </c>
      <c r="C50" s="32">
        <v>6544</v>
      </c>
      <c r="D50" s="32"/>
      <c r="E50" s="171">
        <f t="shared" si="0"/>
        <v>9000</v>
      </c>
      <c r="F50" s="180">
        <v>9000</v>
      </c>
      <c r="G50" s="168"/>
      <c r="H50" s="168"/>
    </row>
    <row r="51" spans="1:8" s="29" customFormat="1" ht="25.5">
      <c r="A51" s="26">
        <v>36</v>
      </c>
      <c r="B51" s="54" t="s">
        <v>132</v>
      </c>
      <c r="C51" s="28">
        <f>SUM(C52)</f>
        <v>0</v>
      </c>
      <c r="D51" s="28">
        <f>D52+D54</f>
        <v>0</v>
      </c>
      <c r="E51" s="171">
        <f t="shared" si="0"/>
        <v>500</v>
      </c>
      <c r="F51" s="181">
        <v>500</v>
      </c>
      <c r="G51" s="190">
        <v>0</v>
      </c>
      <c r="H51" s="190">
        <v>0</v>
      </c>
    </row>
    <row r="52" spans="1:8" s="29" customFormat="1" ht="25.5">
      <c r="A52" s="26">
        <v>366</v>
      </c>
      <c r="B52" s="54" t="s">
        <v>132</v>
      </c>
      <c r="C52" s="28">
        <f>SUM(C54)</f>
        <v>0</v>
      </c>
      <c r="D52" s="28">
        <v>0</v>
      </c>
      <c r="E52" s="171">
        <f t="shared" si="0"/>
        <v>0</v>
      </c>
      <c r="F52" s="181">
        <v>0</v>
      </c>
      <c r="G52" s="157"/>
      <c r="H52" s="157"/>
    </row>
    <row r="53" spans="1:8" ht="25.5">
      <c r="A53" s="30">
        <v>3661</v>
      </c>
      <c r="B53" s="55" t="s">
        <v>132</v>
      </c>
      <c r="C53" s="32">
        <v>0</v>
      </c>
      <c r="D53" s="32"/>
      <c r="E53" s="171">
        <f t="shared" si="0"/>
        <v>0</v>
      </c>
      <c r="F53" s="182">
        <v>0</v>
      </c>
      <c r="G53" s="168"/>
      <c r="H53" s="168"/>
    </row>
    <row r="54" spans="1:8" s="29" customFormat="1" ht="25.5">
      <c r="A54" s="26">
        <v>369</v>
      </c>
      <c r="B54" s="54" t="s">
        <v>133</v>
      </c>
      <c r="C54" s="28">
        <v>0</v>
      </c>
      <c r="D54" s="28">
        <f>D55</f>
        <v>0</v>
      </c>
      <c r="E54" s="171">
        <f t="shared" si="0"/>
        <v>500</v>
      </c>
      <c r="F54" s="181">
        <v>500</v>
      </c>
      <c r="G54" s="157"/>
      <c r="H54" s="157"/>
    </row>
    <row r="55" spans="1:8" ht="25.5">
      <c r="A55" s="30">
        <v>3691</v>
      </c>
      <c r="B55" s="55" t="s">
        <v>133</v>
      </c>
      <c r="C55" s="32">
        <v>0</v>
      </c>
      <c r="D55" s="32"/>
      <c r="E55" s="171">
        <f t="shared" si="0"/>
        <v>500</v>
      </c>
      <c r="F55" s="182">
        <v>500</v>
      </c>
      <c r="G55" s="168"/>
      <c r="H55" s="168"/>
    </row>
    <row r="56" spans="1:8" s="29" customFormat="1" ht="25.5">
      <c r="A56" s="26">
        <v>37</v>
      </c>
      <c r="B56" s="54" t="s">
        <v>134</v>
      </c>
      <c r="C56" s="28">
        <v>244591</v>
      </c>
      <c r="D56" s="28">
        <v>311916</v>
      </c>
      <c r="E56" s="171">
        <f t="shared" si="0"/>
        <v>17221.869999999995</v>
      </c>
      <c r="F56" s="181">
        <f>SUM(F57)</f>
        <v>329137.87</v>
      </c>
      <c r="G56" s="190">
        <v>397350</v>
      </c>
      <c r="H56" s="190">
        <v>397350</v>
      </c>
    </row>
    <row r="57" spans="1:8" s="29" customFormat="1" ht="25.5">
      <c r="A57" s="26">
        <v>372</v>
      </c>
      <c r="B57" s="54" t="s">
        <v>134</v>
      </c>
      <c r="C57" s="28">
        <v>244591</v>
      </c>
      <c r="D57" s="28">
        <v>311916</v>
      </c>
      <c r="E57" s="171">
        <f t="shared" si="0"/>
        <v>17221.869999999995</v>
      </c>
      <c r="F57" s="181">
        <f>SUM(F58)</f>
        <v>329137.87</v>
      </c>
      <c r="G57" s="157"/>
      <c r="H57" s="157"/>
    </row>
    <row r="58" spans="1:8" ht="25.5">
      <c r="A58" s="30">
        <v>3722</v>
      </c>
      <c r="B58" s="55" t="s">
        <v>134</v>
      </c>
      <c r="C58" s="32">
        <v>244591</v>
      </c>
      <c r="D58" s="32"/>
      <c r="E58" s="171">
        <f t="shared" si="0"/>
        <v>329137.87</v>
      </c>
      <c r="F58" s="182">
        <v>329137.87</v>
      </c>
      <c r="G58" s="168"/>
      <c r="H58" s="168"/>
    </row>
    <row r="59" spans="1:8" s="29" customFormat="1" ht="12.75">
      <c r="A59" s="26">
        <v>38</v>
      </c>
      <c r="B59" s="54" t="s">
        <v>301</v>
      </c>
      <c r="C59" s="28">
        <v>0</v>
      </c>
      <c r="D59" s="28">
        <v>0</v>
      </c>
      <c r="E59" s="171">
        <f t="shared" si="0"/>
        <v>4529.49</v>
      </c>
      <c r="F59" s="181">
        <v>4529.49</v>
      </c>
      <c r="G59" s="157">
        <v>0</v>
      </c>
      <c r="H59" s="157">
        <v>0</v>
      </c>
    </row>
    <row r="60" spans="1:8" s="29" customFormat="1" ht="12.75">
      <c r="A60" s="26">
        <v>381</v>
      </c>
      <c r="B60" s="54" t="s">
        <v>299</v>
      </c>
      <c r="C60" s="28">
        <v>0</v>
      </c>
      <c r="D60" s="28">
        <v>0</v>
      </c>
      <c r="E60" s="171">
        <f t="shared" si="0"/>
        <v>0</v>
      </c>
      <c r="F60" s="179">
        <v>0</v>
      </c>
      <c r="G60" s="157"/>
      <c r="H60" s="157"/>
    </row>
    <row r="61" spans="1:8" ht="12.75">
      <c r="A61" s="30">
        <v>3812</v>
      </c>
      <c r="B61" s="55" t="s">
        <v>300</v>
      </c>
      <c r="C61" s="32">
        <v>0</v>
      </c>
      <c r="D61" s="32"/>
      <c r="E61" s="171">
        <f t="shared" si="0"/>
        <v>0</v>
      </c>
      <c r="F61" s="180">
        <v>0</v>
      </c>
      <c r="G61" s="168"/>
      <c r="H61" s="168"/>
    </row>
    <row r="62" spans="1:8" s="29" customFormat="1" ht="12.75">
      <c r="A62" s="26">
        <v>383</v>
      </c>
      <c r="B62" s="54" t="s">
        <v>302</v>
      </c>
      <c r="C62" s="28">
        <v>0</v>
      </c>
      <c r="D62" s="28"/>
      <c r="E62" s="171">
        <f t="shared" si="0"/>
        <v>4529.49</v>
      </c>
      <c r="F62" s="179">
        <v>4529.49</v>
      </c>
      <c r="G62" s="157"/>
      <c r="H62" s="157"/>
    </row>
    <row r="63" spans="1:8" ht="12.75">
      <c r="A63" s="30">
        <v>3831</v>
      </c>
      <c r="B63" s="55" t="s">
        <v>302</v>
      </c>
      <c r="C63" s="32">
        <v>0</v>
      </c>
      <c r="D63" s="32"/>
      <c r="E63" s="171">
        <f t="shared" si="0"/>
        <v>4529.49</v>
      </c>
      <c r="F63" s="180">
        <v>4529.49</v>
      </c>
      <c r="G63" s="168"/>
      <c r="H63" s="168"/>
    </row>
    <row r="64" spans="1:8" ht="12.75">
      <c r="A64" s="78">
        <v>4</v>
      </c>
      <c r="B64" s="82" t="s">
        <v>136</v>
      </c>
      <c r="C64" s="75">
        <f>SUM(C65,C69,C82)</f>
        <v>491711</v>
      </c>
      <c r="D64" s="75">
        <v>8100</v>
      </c>
      <c r="E64" s="186">
        <f t="shared" si="0"/>
        <v>908.7600000000002</v>
      </c>
      <c r="F64" s="183">
        <f>SUM(F65,F69,F82)</f>
        <v>9008.76</v>
      </c>
      <c r="G64" s="183">
        <f>SUM(G65:G83)</f>
        <v>8000</v>
      </c>
      <c r="H64" s="183">
        <v>8000</v>
      </c>
    </row>
    <row r="65" spans="1:8" s="29" customFormat="1" ht="25.5">
      <c r="A65" s="26">
        <v>41</v>
      </c>
      <c r="B65" s="54" t="s">
        <v>161</v>
      </c>
      <c r="C65" s="28">
        <v>7000</v>
      </c>
      <c r="D65" s="28">
        <f>SUM(D66)</f>
        <v>0</v>
      </c>
      <c r="E65" s="171">
        <f t="shared" si="0"/>
        <v>0</v>
      </c>
      <c r="F65" s="179">
        <v>0</v>
      </c>
      <c r="G65" s="157">
        <v>0</v>
      </c>
      <c r="H65" s="157">
        <v>0</v>
      </c>
    </row>
    <row r="66" spans="1:8" s="29" customFormat="1" ht="12.75">
      <c r="A66" s="26">
        <v>412</v>
      </c>
      <c r="B66" s="54" t="s">
        <v>137</v>
      </c>
      <c r="C66" s="28">
        <v>7000</v>
      </c>
      <c r="D66" s="28">
        <f>SUM(D67:D68)</f>
        <v>0</v>
      </c>
      <c r="E66" s="171">
        <f t="shared" si="0"/>
        <v>0</v>
      </c>
      <c r="F66" s="179">
        <v>0</v>
      </c>
      <c r="G66" s="157"/>
      <c r="H66" s="157"/>
    </row>
    <row r="67" spans="1:8" ht="12.75">
      <c r="A67" s="30">
        <v>4121</v>
      </c>
      <c r="B67" s="55" t="s">
        <v>137</v>
      </c>
      <c r="C67" s="32">
        <v>0</v>
      </c>
      <c r="D67" s="32"/>
      <c r="E67" s="171">
        <f t="shared" si="0"/>
        <v>0</v>
      </c>
      <c r="F67" s="180">
        <v>0</v>
      </c>
      <c r="G67" s="168"/>
      <c r="H67" s="168"/>
    </row>
    <row r="68" spans="1:8" ht="12.75">
      <c r="A68" s="30">
        <v>4126</v>
      </c>
      <c r="B68" s="55" t="s">
        <v>224</v>
      </c>
      <c r="C68" s="32">
        <v>7000</v>
      </c>
      <c r="D68" s="32"/>
      <c r="E68" s="171">
        <f t="shared" si="0"/>
        <v>0</v>
      </c>
      <c r="F68" s="180">
        <v>0</v>
      </c>
      <c r="G68" s="168"/>
      <c r="H68" s="168"/>
    </row>
    <row r="69" spans="1:8" s="29" customFormat="1" ht="25.5">
      <c r="A69" s="26">
        <v>42</v>
      </c>
      <c r="B69" s="54" t="s">
        <v>119</v>
      </c>
      <c r="C69" s="28">
        <v>21783</v>
      </c>
      <c r="D69" s="28">
        <v>8100</v>
      </c>
      <c r="E69" s="171">
        <f t="shared" si="0"/>
        <v>908.7600000000002</v>
      </c>
      <c r="F69" s="184">
        <f>SUM(F70,F78)</f>
        <v>9008.76</v>
      </c>
      <c r="G69" s="190">
        <v>8000</v>
      </c>
      <c r="H69" s="190">
        <v>8000</v>
      </c>
    </row>
    <row r="70" spans="1:8" s="29" customFormat="1" ht="12.75">
      <c r="A70" s="26">
        <v>422</v>
      </c>
      <c r="B70" s="54" t="s">
        <v>120</v>
      </c>
      <c r="C70" s="28">
        <v>13227</v>
      </c>
      <c r="D70" s="28">
        <v>0</v>
      </c>
      <c r="E70" s="171">
        <f aca="true" t="shared" si="1" ref="E70:E87">SUM(F70-D70)</f>
        <v>1000</v>
      </c>
      <c r="F70" s="179">
        <f>SUM(F71:F77)</f>
        <v>1000</v>
      </c>
      <c r="G70" s="157"/>
      <c r="H70" s="157"/>
    </row>
    <row r="71" spans="1:8" ht="12.75">
      <c r="A71" s="30" t="s">
        <v>24</v>
      </c>
      <c r="B71" s="55" t="s">
        <v>121</v>
      </c>
      <c r="C71" s="32">
        <v>2866</v>
      </c>
      <c r="D71" s="32"/>
      <c r="E71" s="171">
        <f t="shared" si="1"/>
        <v>1000</v>
      </c>
      <c r="F71" s="180">
        <v>1000</v>
      </c>
      <c r="G71" s="168"/>
      <c r="H71" s="168"/>
    </row>
    <row r="72" spans="1:8" ht="12.75">
      <c r="A72" s="30">
        <v>4222</v>
      </c>
      <c r="B72" s="55" t="s">
        <v>122</v>
      </c>
      <c r="C72" s="32">
        <v>0</v>
      </c>
      <c r="D72" s="32"/>
      <c r="E72" s="171">
        <f t="shared" si="1"/>
        <v>0</v>
      </c>
      <c r="F72" s="180">
        <v>0</v>
      </c>
      <c r="G72" s="168"/>
      <c r="H72" s="168"/>
    </row>
    <row r="73" spans="1:8" ht="12.75">
      <c r="A73" s="30">
        <v>4223</v>
      </c>
      <c r="B73" s="55" t="s">
        <v>123</v>
      </c>
      <c r="C73" s="32">
        <v>10361</v>
      </c>
      <c r="D73" s="32"/>
      <c r="E73" s="171">
        <f t="shared" si="1"/>
        <v>0</v>
      </c>
      <c r="F73" s="180">
        <v>0</v>
      </c>
      <c r="G73" s="168"/>
      <c r="H73" s="168"/>
    </row>
    <row r="74" spans="1:8" ht="12.75">
      <c r="A74" s="30">
        <v>4224</v>
      </c>
      <c r="B74" s="55" t="s">
        <v>124</v>
      </c>
      <c r="C74" s="32">
        <v>0</v>
      </c>
      <c r="D74" s="32"/>
      <c r="E74" s="171">
        <f t="shared" si="1"/>
        <v>0</v>
      </c>
      <c r="F74" s="180">
        <v>0</v>
      </c>
      <c r="G74" s="168"/>
      <c r="H74" s="168"/>
    </row>
    <row r="75" spans="1:8" ht="12.75">
      <c r="A75" s="30">
        <v>4225</v>
      </c>
      <c r="B75" s="55" t="s">
        <v>135</v>
      </c>
      <c r="C75" s="32">
        <v>0</v>
      </c>
      <c r="D75" s="32"/>
      <c r="E75" s="171">
        <f t="shared" si="1"/>
        <v>0</v>
      </c>
      <c r="F75" s="180">
        <v>0</v>
      </c>
      <c r="G75" s="168"/>
      <c r="H75" s="168"/>
    </row>
    <row r="76" spans="1:8" ht="12.75">
      <c r="A76" s="30">
        <v>4226</v>
      </c>
      <c r="B76" s="55" t="s">
        <v>125</v>
      </c>
      <c r="C76" s="32">
        <v>0</v>
      </c>
      <c r="D76" s="32"/>
      <c r="E76" s="171">
        <f t="shared" si="1"/>
        <v>0</v>
      </c>
      <c r="F76" s="180">
        <v>0</v>
      </c>
      <c r="G76" s="168"/>
      <c r="H76" s="168"/>
    </row>
    <row r="77" spans="1:8" ht="12.75">
      <c r="A77" s="30">
        <v>4227</v>
      </c>
      <c r="B77" s="55" t="s">
        <v>126</v>
      </c>
      <c r="C77" s="32">
        <v>0</v>
      </c>
      <c r="D77" s="32"/>
      <c r="E77" s="171">
        <f t="shared" si="1"/>
        <v>0</v>
      </c>
      <c r="F77" s="180">
        <v>0</v>
      </c>
      <c r="G77" s="168"/>
      <c r="H77" s="168"/>
    </row>
    <row r="78" spans="1:8" s="29" customFormat="1" ht="25.5">
      <c r="A78" s="26">
        <v>424</v>
      </c>
      <c r="B78" s="54" t="s">
        <v>138</v>
      </c>
      <c r="C78" s="28">
        <v>8556</v>
      </c>
      <c r="D78" s="28">
        <v>8100</v>
      </c>
      <c r="E78" s="171">
        <f t="shared" si="1"/>
        <v>-91.23999999999978</v>
      </c>
      <c r="F78" s="184">
        <f>SUM(F79)</f>
        <v>8008.76</v>
      </c>
      <c r="G78" s="157"/>
      <c r="H78" s="157"/>
    </row>
    <row r="79" spans="1:8" ht="12.75">
      <c r="A79" s="30">
        <v>4241</v>
      </c>
      <c r="B79" s="55" t="s">
        <v>127</v>
      </c>
      <c r="C79" s="66">
        <v>8556</v>
      </c>
      <c r="D79" s="32"/>
      <c r="E79" s="171">
        <f t="shared" si="1"/>
        <v>8008.76</v>
      </c>
      <c r="F79" s="185">
        <v>8008.76</v>
      </c>
      <c r="G79" s="168"/>
      <c r="H79" s="168"/>
    </row>
    <row r="80" spans="1:8" s="29" customFormat="1" ht="12.75">
      <c r="A80" s="26">
        <v>426</v>
      </c>
      <c r="B80" s="54" t="s">
        <v>225</v>
      </c>
      <c r="C80" s="28">
        <v>0</v>
      </c>
      <c r="D80" s="28">
        <v>0</v>
      </c>
      <c r="E80" s="171">
        <f t="shared" si="1"/>
        <v>0</v>
      </c>
      <c r="F80" s="179">
        <v>0</v>
      </c>
      <c r="G80" s="157"/>
      <c r="H80" s="157"/>
    </row>
    <row r="81" spans="1:8" ht="12.75">
      <c r="A81" s="30">
        <v>4262</v>
      </c>
      <c r="B81" s="55" t="s">
        <v>225</v>
      </c>
      <c r="C81" s="66">
        <v>0</v>
      </c>
      <c r="D81" s="32"/>
      <c r="E81" s="171">
        <f t="shared" si="1"/>
        <v>0</v>
      </c>
      <c r="F81" s="180">
        <v>0</v>
      </c>
      <c r="G81" s="168"/>
      <c r="H81" s="168"/>
    </row>
    <row r="82" spans="1:8" s="29" customFormat="1" ht="25.5">
      <c r="A82" s="26">
        <v>45</v>
      </c>
      <c r="B82" s="54" t="s">
        <v>287</v>
      </c>
      <c r="C82" s="28">
        <v>462928</v>
      </c>
      <c r="D82" s="28">
        <v>0</v>
      </c>
      <c r="E82" s="171">
        <f t="shared" si="1"/>
        <v>0</v>
      </c>
      <c r="F82" s="181">
        <v>0</v>
      </c>
      <c r="G82" s="190">
        <v>0</v>
      </c>
      <c r="H82" s="190">
        <v>0</v>
      </c>
    </row>
    <row r="83" spans="1:8" ht="12.75">
      <c r="A83" s="30">
        <v>4511</v>
      </c>
      <c r="B83" s="55" t="s">
        <v>288</v>
      </c>
      <c r="C83" s="66">
        <v>462928</v>
      </c>
      <c r="D83" s="32"/>
      <c r="E83" s="171">
        <f t="shared" si="1"/>
        <v>0</v>
      </c>
      <c r="F83" s="180">
        <v>0</v>
      </c>
      <c r="G83" s="168"/>
      <c r="H83" s="168"/>
    </row>
    <row r="84" spans="1:8" s="29" customFormat="1" ht="25.5">
      <c r="A84" s="73">
        <v>5</v>
      </c>
      <c r="B84" s="74" t="s">
        <v>211</v>
      </c>
      <c r="C84" s="77">
        <f>C85</f>
        <v>0</v>
      </c>
      <c r="D84" s="75">
        <f>D85</f>
        <v>0</v>
      </c>
      <c r="E84" s="186">
        <f t="shared" si="1"/>
        <v>0</v>
      </c>
      <c r="F84" s="191">
        <v>0</v>
      </c>
      <c r="G84" s="191">
        <v>0</v>
      </c>
      <c r="H84" s="191">
        <v>0</v>
      </c>
    </row>
    <row r="85" spans="1:8" s="29" customFormat="1" ht="25.5">
      <c r="A85" s="71">
        <v>54</v>
      </c>
      <c r="B85" s="63" t="s">
        <v>212</v>
      </c>
      <c r="C85" s="68">
        <f>C86</f>
        <v>0</v>
      </c>
      <c r="D85" s="28">
        <f>D86</f>
        <v>0</v>
      </c>
      <c r="E85" s="171">
        <f t="shared" si="1"/>
        <v>0</v>
      </c>
      <c r="F85" s="184">
        <v>0</v>
      </c>
      <c r="G85" s="190">
        <v>0</v>
      </c>
      <c r="H85" s="190">
        <v>0</v>
      </c>
    </row>
    <row r="86" spans="1:8" ht="25.5">
      <c r="A86" s="72">
        <v>544</v>
      </c>
      <c r="B86" s="62" t="s">
        <v>213</v>
      </c>
      <c r="C86" s="66">
        <v>0</v>
      </c>
      <c r="D86" s="32"/>
      <c r="E86" s="171">
        <f t="shared" si="1"/>
        <v>0</v>
      </c>
      <c r="F86" s="180">
        <v>0</v>
      </c>
      <c r="G86" s="168"/>
      <c r="H86" s="168"/>
    </row>
    <row r="87" spans="1:8" s="189" customFormat="1" ht="19.5" customHeight="1">
      <c r="A87" s="187" t="s">
        <v>362</v>
      </c>
      <c r="B87" s="188"/>
      <c r="C87" s="104">
        <f>SUM(C64,C4,C84)</f>
        <v>3399787</v>
      </c>
      <c r="D87" s="104">
        <f>SUM(D64,D4,D84)</f>
        <v>3183628</v>
      </c>
      <c r="E87" s="192">
        <f t="shared" si="1"/>
        <v>423362.33999999985</v>
      </c>
      <c r="F87" s="104">
        <f>SUM(F4,F64)</f>
        <v>3606990.34</v>
      </c>
      <c r="G87" s="104">
        <f>SUM(G4,G64)</f>
        <v>2815293.73</v>
      </c>
      <c r="H87" s="104">
        <f>SUM(H4,H64)</f>
        <v>2815293.73</v>
      </c>
    </row>
    <row r="88" spans="1:8" ht="12.75">
      <c r="A88" s="60"/>
      <c r="B88" s="50"/>
      <c r="C88" s="51"/>
      <c r="D88" s="51"/>
      <c r="E88" s="171"/>
      <c r="F88" s="180"/>
      <c r="G88" s="168"/>
      <c r="H88" s="168"/>
    </row>
    <row r="89" spans="1:8" ht="19.5" customHeight="1">
      <c r="A89" s="218" t="s">
        <v>162</v>
      </c>
      <c r="B89" s="218"/>
      <c r="C89" s="218"/>
      <c r="D89" s="218"/>
      <c r="E89" s="218"/>
      <c r="F89" s="173"/>
      <c r="G89" s="172"/>
      <c r="H89" s="172"/>
    </row>
    <row r="90" spans="1:8" s="22" customFormat="1" ht="39" customHeight="1">
      <c r="A90" s="18" t="s">
        <v>214</v>
      </c>
      <c r="B90" s="19" t="s">
        <v>215</v>
      </c>
      <c r="C90" s="20" t="s">
        <v>218</v>
      </c>
      <c r="D90" s="21" t="s">
        <v>292</v>
      </c>
      <c r="E90" s="21" t="s">
        <v>178</v>
      </c>
      <c r="F90" s="175" t="s">
        <v>361</v>
      </c>
      <c r="G90" s="20" t="s">
        <v>354</v>
      </c>
      <c r="H90" s="20" t="s">
        <v>358</v>
      </c>
    </row>
    <row r="91" spans="1:8" s="57" customFormat="1" ht="13.5" customHeight="1">
      <c r="A91" s="221">
        <v>1</v>
      </c>
      <c r="B91" s="221"/>
      <c r="C91" s="23">
        <v>2</v>
      </c>
      <c r="D91" s="24">
        <v>3</v>
      </c>
      <c r="E91" s="24">
        <v>4</v>
      </c>
      <c r="F91" s="176">
        <v>5</v>
      </c>
      <c r="G91" s="177">
        <v>6</v>
      </c>
      <c r="H91" s="177">
        <v>7</v>
      </c>
    </row>
    <row r="92" spans="1:10" ht="19.5" customHeight="1">
      <c r="A92" s="45">
        <v>1</v>
      </c>
      <c r="B92" s="45" t="s">
        <v>152</v>
      </c>
      <c r="C92" s="37">
        <v>905998</v>
      </c>
      <c r="D92" s="37">
        <v>673749</v>
      </c>
      <c r="E92" s="193">
        <f aca="true" t="shared" si="2" ref="E92:E97">SUM(F92-D92)</f>
        <v>107273.10999999999</v>
      </c>
      <c r="F92" s="179">
        <v>781022.11</v>
      </c>
      <c r="G92" s="157">
        <v>377643.73</v>
      </c>
      <c r="H92" s="157">
        <v>377643.73</v>
      </c>
      <c r="J92" s="61"/>
    </row>
    <row r="93" spans="1:8" ht="19.5" customHeight="1">
      <c r="A93" s="45">
        <v>2</v>
      </c>
      <c r="B93" s="45" t="s">
        <v>156</v>
      </c>
      <c r="C93" s="37">
        <v>297</v>
      </c>
      <c r="D93" s="37">
        <v>0</v>
      </c>
      <c r="E93" s="193">
        <f t="shared" si="2"/>
        <v>600</v>
      </c>
      <c r="F93" s="179">
        <v>600</v>
      </c>
      <c r="G93" s="157">
        <v>0</v>
      </c>
      <c r="H93" s="157">
        <v>0</v>
      </c>
    </row>
    <row r="94" spans="1:8" ht="19.5" customHeight="1">
      <c r="A94" s="45">
        <v>3</v>
      </c>
      <c r="B94" s="45" t="s">
        <v>153</v>
      </c>
      <c r="C94" s="37">
        <v>12551</v>
      </c>
      <c r="D94" s="37">
        <v>0</v>
      </c>
      <c r="E94" s="193">
        <f t="shared" si="2"/>
        <v>1500</v>
      </c>
      <c r="F94" s="179">
        <v>1500</v>
      </c>
      <c r="G94" s="157">
        <v>0</v>
      </c>
      <c r="H94" s="157">
        <v>0</v>
      </c>
    </row>
    <row r="95" spans="1:8" ht="19.5" customHeight="1">
      <c r="A95" s="45">
        <v>4</v>
      </c>
      <c r="B95" s="45" t="s">
        <v>154</v>
      </c>
      <c r="C95" s="37">
        <v>7021</v>
      </c>
      <c r="D95" s="37">
        <v>19500</v>
      </c>
      <c r="E95" s="193">
        <f t="shared" si="2"/>
        <v>-4000</v>
      </c>
      <c r="F95" s="179">
        <v>15500</v>
      </c>
      <c r="G95" s="157">
        <v>15500</v>
      </c>
      <c r="H95" s="157">
        <v>15500</v>
      </c>
    </row>
    <row r="96" spans="1:8" ht="19.5" customHeight="1">
      <c r="A96" s="45">
        <v>5</v>
      </c>
      <c r="B96" s="45" t="s">
        <v>155</v>
      </c>
      <c r="C96" s="37">
        <v>1473920</v>
      </c>
      <c r="D96" s="37">
        <v>2490379</v>
      </c>
      <c r="E96" s="193">
        <f t="shared" si="2"/>
        <v>317989.23</v>
      </c>
      <c r="F96" s="179">
        <v>2808368.23</v>
      </c>
      <c r="G96" s="157">
        <v>2422150</v>
      </c>
      <c r="H96" s="157">
        <v>2422150</v>
      </c>
    </row>
    <row r="97" spans="1:8" ht="19.5" customHeight="1">
      <c r="A97" s="45"/>
      <c r="B97" s="47" t="s">
        <v>157</v>
      </c>
      <c r="C97" s="37">
        <f>SUM(C92:C96)</f>
        <v>2399787</v>
      </c>
      <c r="D97" s="48">
        <f>SUM(D92:D96)</f>
        <v>3183628</v>
      </c>
      <c r="E97" s="193">
        <f t="shared" si="2"/>
        <v>423362.33999999985</v>
      </c>
      <c r="F97" s="179">
        <f>SUM(F92:F96)</f>
        <v>3606990.34</v>
      </c>
      <c r="G97" s="157">
        <f>SUM(G92:G96)</f>
        <v>2815293.73</v>
      </c>
      <c r="H97" s="157">
        <f>SUM(H92:H96)</f>
        <v>2815293.73</v>
      </c>
    </row>
    <row r="98" ht="12.75">
      <c r="F98" s="174"/>
    </row>
    <row r="99" ht="12.75">
      <c r="F99" s="174"/>
    </row>
    <row r="100" ht="12.75">
      <c r="F100" s="174"/>
    </row>
  </sheetData>
  <sheetProtection/>
  <mergeCells count="4">
    <mergeCell ref="A91:B91"/>
    <mergeCell ref="A1:E1"/>
    <mergeCell ref="A3:B3"/>
    <mergeCell ref="A89:E89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8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4"/>
  <sheetViews>
    <sheetView showGridLines="0" zoomScalePageLayoutView="0" workbookViewId="0" topLeftCell="A1">
      <selection activeCell="J314" sqref="J314"/>
    </sheetView>
  </sheetViews>
  <sheetFormatPr defaultColWidth="8.8515625" defaultRowHeight="27" customHeight="1"/>
  <cols>
    <col min="1" max="1" width="9.421875" style="84" customWidth="1"/>
    <col min="2" max="2" width="13.140625" style="84" customWidth="1"/>
    <col min="3" max="3" width="47.421875" style="84" customWidth="1"/>
    <col min="4" max="4" width="15.140625" style="101" customWidth="1"/>
    <col min="5" max="5" width="14.8515625" style="102" customWidth="1"/>
    <col min="6" max="7" width="16.57421875" style="102" customWidth="1"/>
    <col min="8" max="10" width="16.00390625" style="139" customWidth="1"/>
    <col min="11" max="11" width="11.140625" style="84" customWidth="1"/>
    <col min="12" max="16384" width="8.8515625" style="84" customWidth="1"/>
  </cols>
  <sheetData>
    <row r="1" spans="1:7" ht="27" customHeight="1">
      <c r="A1" s="228" t="s">
        <v>351</v>
      </c>
      <c r="B1" s="228"/>
      <c r="C1" s="228"/>
      <c r="D1" s="228"/>
      <c r="E1" s="228"/>
      <c r="F1" s="228"/>
      <c r="G1" s="133"/>
    </row>
    <row r="2" spans="1:10" s="85" customFormat="1" ht="27" customHeight="1">
      <c r="A2" s="125"/>
      <c r="B2" s="225" t="s">
        <v>0</v>
      </c>
      <c r="C2" s="226"/>
      <c r="D2" s="125" t="s">
        <v>67</v>
      </c>
      <c r="E2" s="126" t="s">
        <v>231</v>
      </c>
      <c r="F2" s="126" t="s">
        <v>291</v>
      </c>
      <c r="G2" s="126" t="s">
        <v>328</v>
      </c>
      <c r="H2" s="137" t="s">
        <v>329</v>
      </c>
      <c r="I2" s="137" t="s">
        <v>330</v>
      </c>
      <c r="J2" s="137" t="s">
        <v>331</v>
      </c>
    </row>
    <row r="3" spans="1:10" s="86" customFormat="1" ht="14.25" customHeight="1">
      <c r="A3" s="127"/>
      <c r="B3" s="227" t="s">
        <v>1</v>
      </c>
      <c r="C3" s="226"/>
      <c r="D3" s="128"/>
      <c r="E3" s="129">
        <v>2</v>
      </c>
      <c r="F3" s="129">
        <v>3</v>
      </c>
      <c r="G3" s="129">
        <v>4</v>
      </c>
      <c r="H3" s="134">
        <v>5</v>
      </c>
      <c r="I3" s="149">
        <v>6</v>
      </c>
      <c r="J3" s="149">
        <v>7</v>
      </c>
    </row>
    <row r="4" spans="1:10" s="91" customFormat="1" ht="27" customHeight="1">
      <c r="A4" s="87"/>
      <c r="B4" s="88"/>
      <c r="C4" s="122" t="s">
        <v>303</v>
      </c>
      <c r="D4" s="89"/>
      <c r="E4" s="90">
        <f>SUM(E5,E75,E86,E231,E249,E257,E268,E281)</f>
        <v>3399787</v>
      </c>
      <c r="F4" s="90">
        <f>SUM(F5,F75,F86,F231,F249,F268,F281)</f>
        <v>3183628</v>
      </c>
      <c r="G4" s="90">
        <f>SUM(H4-F4)</f>
        <v>423362.33999999985</v>
      </c>
      <c r="H4" s="140">
        <f>SUM(H5,H75,H86,H231,H249,H268,H281,H298)</f>
        <v>3606990.34</v>
      </c>
      <c r="I4" s="140">
        <f>SUM(I5,I75,I86,I231,I249,I257,I268,I281,I298)</f>
        <v>2815293.73</v>
      </c>
      <c r="J4" s="140">
        <f>SUM(J5,J75,J86,J231,J249,J257,J268,J281,J298)</f>
        <v>2815293.73</v>
      </c>
    </row>
    <row r="5" spans="1:10" s="123" customFormat="1" ht="27" customHeight="1">
      <c r="A5" s="130">
        <v>2101</v>
      </c>
      <c r="B5" s="131" t="s">
        <v>2</v>
      </c>
      <c r="C5" s="130" t="s">
        <v>229</v>
      </c>
      <c r="D5" s="131"/>
      <c r="E5" s="132">
        <f>SUM(E6,E35,E43,E50)</f>
        <v>2415400</v>
      </c>
      <c r="F5" s="132">
        <f>SUM(F6,F35,F50)</f>
        <v>2526580</v>
      </c>
      <c r="G5" s="132">
        <f>SUM(H5-F5)</f>
        <v>281159.0499999998</v>
      </c>
      <c r="H5" s="138">
        <f>SUM(H6,H35,H50)</f>
        <v>2807739.05</v>
      </c>
      <c r="I5" s="138">
        <f>SUM(I6,I35,I50)</f>
        <v>2510514</v>
      </c>
      <c r="J5" s="138">
        <f>SUM(J6,J35,J50)</f>
        <v>2510514</v>
      </c>
    </row>
    <row r="6" spans="1:10" s="123" customFormat="1" ht="27" customHeight="1">
      <c r="A6" s="92" t="s">
        <v>232</v>
      </c>
      <c r="B6" s="93" t="s">
        <v>3</v>
      </c>
      <c r="C6" s="92" t="s">
        <v>230</v>
      </c>
      <c r="D6" s="94"/>
      <c r="E6" s="95">
        <f>SUM(E7)</f>
        <v>53232</v>
      </c>
      <c r="F6" s="95">
        <v>50664</v>
      </c>
      <c r="G6" s="136">
        <f>SUM(H6-F6)</f>
        <v>0</v>
      </c>
      <c r="H6" s="142">
        <f>SUM(H7)</f>
        <v>50664</v>
      </c>
      <c r="I6" s="142">
        <f>SUM(I7:I34)</f>
        <v>50664</v>
      </c>
      <c r="J6" s="142">
        <v>50664</v>
      </c>
    </row>
    <row r="7" spans="1:10" s="123" customFormat="1" ht="27" customHeight="1">
      <c r="A7" s="93"/>
      <c r="B7" s="92">
        <v>3</v>
      </c>
      <c r="C7" s="92" t="s">
        <v>164</v>
      </c>
      <c r="D7" s="94"/>
      <c r="E7" s="95">
        <f>SUM(E8,E32)</f>
        <v>53232</v>
      </c>
      <c r="F7" s="95">
        <v>50664</v>
      </c>
      <c r="G7" s="136">
        <f aca="true" t="shared" si="0" ref="G7:G70">SUM(H7-F7)</f>
        <v>0</v>
      </c>
      <c r="H7" s="142">
        <f>SUM(H8,H32)</f>
        <v>50664</v>
      </c>
      <c r="I7" s="142"/>
      <c r="J7" s="142"/>
    </row>
    <row r="8" spans="1:10" s="123" customFormat="1" ht="27" customHeight="1">
      <c r="A8" s="93"/>
      <c r="B8" s="92">
        <v>32</v>
      </c>
      <c r="C8" s="92" t="s">
        <v>163</v>
      </c>
      <c r="D8" s="94"/>
      <c r="E8" s="95">
        <f>SUM(E9,E13,E18,E28)</f>
        <v>50496</v>
      </c>
      <c r="F8" s="95">
        <v>47664</v>
      </c>
      <c r="G8" s="136">
        <f t="shared" si="0"/>
        <v>-1000</v>
      </c>
      <c r="H8" s="142">
        <f>SUM(H9,H13,H18,H28)</f>
        <v>46664</v>
      </c>
      <c r="I8" s="141">
        <v>48064</v>
      </c>
      <c r="J8" s="141">
        <v>48064</v>
      </c>
    </row>
    <row r="9" spans="1:10" s="123" customFormat="1" ht="27" customHeight="1">
      <c r="A9" s="93"/>
      <c r="B9" s="92" t="s">
        <v>5</v>
      </c>
      <c r="C9" s="92" t="s">
        <v>6</v>
      </c>
      <c r="D9" s="94"/>
      <c r="E9" s="95">
        <v>8058</v>
      </c>
      <c r="F9" s="95">
        <v>6700</v>
      </c>
      <c r="G9" s="136">
        <f t="shared" si="0"/>
        <v>2300</v>
      </c>
      <c r="H9" s="142">
        <f>SUM(H10:H12)</f>
        <v>9000</v>
      </c>
      <c r="I9" s="141"/>
      <c r="J9" s="142"/>
    </row>
    <row r="10" spans="1:10" ht="27" customHeight="1">
      <c r="A10" s="97"/>
      <c r="B10" s="97" t="s">
        <v>8</v>
      </c>
      <c r="C10" s="97" t="s">
        <v>9</v>
      </c>
      <c r="D10" s="98">
        <v>48005</v>
      </c>
      <c r="E10" s="96">
        <v>7558</v>
      </c>
      <c r="F10" s="99"/>
      <c r="G10" s="90">
        <f t="shared" si="0"/>
        <v>8500</v>
      </c>
      <c r="H10" s="141">
        <v>8500</v>
      </c>
      <c r="I10" s="141"/>
      <c r="J10" s="141"/>
    </row>
    <row r="11" spans="1:10" ht="27" customHeight="1">
      <c r="A11" s="97"/>
      <c r="B11" s="97" t="s">
        <v>35</v>
      </c>
      <c r="C11" s="97" t="s">
        <v>36</v>
      </c>
      <c r="D11" s="98">
        <v>48005</v>
      </c>
      <c r="E11" s="96">
        <v>500</v>
      </c>
      <c r="F11" s="99"/>
      <c r="G11" s="90">
        <f t="shared" si="0"/>
        <v>500</v>
      </c>
      <c r="H11" s="141">
        <v>500</v>
      </c>
      <c r="I11" s="141"/>
      <c r="J11" s="141"/>
    </row>
    <row r="12" spans="1:10" ht="27" customHeight="1">
      <c r="A12" s="97"/>
      <c r="B12" s="97">
        <v>3214</v>
      </c>
      <c r="C12" s="97" t="s">
        <v>235</v>
      </c>
      <c r="D12" s="98">
        <v>48005</v>
      </c>
      <c r="E12" s="96">
        <v>0</v>
      </c>
      <c r="F12" s="99"/>
      <c r="G12" s="90">
        <f t="shared" si="0"/>
        <v>0</v>
      </c>
      <c r="H12" s="141">
        <v>0</v>
      </c>
      <c r="I12" s="141"/>
      <c r="J12" s="141"/>
    </row>
    <row r="13" spans="1:10" s="123" customFormat="1" ht="27" customHeight="1">
      <c r="A13" s="93"/>
      <c r="B13" s="92" t="s">
        <v>37</v>
      </c>
      <c r="C13" s="92" t="s">
        <v>38</v>
      </c>
      <c r="D13" s="94"/>
      <c r="E13" s="95">
        <f>SUM(E14:E17)</f>
        <v>16402</v>
      </c>
      <c r="F13" s="100">
        <v>19982</v>
      </c>
      <c r="G13" s="136">
        <f t="shared" si="0"/>
        <v>-6293.300000000001</v>
      </c>
      <c r="H13" s="142">
        <f>SUM(H14:H17)</f>
        <v>13688.699999999999</v>
      </c>
      <c r="I13" s="141"/>
      <c r="J13" s="142"/>
    </row>
    <row r="14" spans="1:10" ht="27" customHeight="1">
      <c r="A14" s="97"/>
      <c r="B14" s="97" t="s">
        <v>46</v>
      </c>
      <c r="C14" s="97" t="s">
        <v>47</v>
      </c>
      <c r="D14" s="98">
        <v>48005</v>
      </c>
      <c r="E14" s="96">
        <v>15612</v>
      </c>
      <c r="F14" s="99"/>
      <c r="G14" s="90">
        <f t="shared" si="0"/>
        <v>11684.44</v>
      </c>
      <c r="H14" s="141">
        <v>11684.44</v>
      </c>
      <c r="I14" s="141"/>
      <c r="J14" s="141"/>
    </row>
    <row r="15" spans="1:10" ht="27" customHeight="1">
      <c r="A15" s="97"/>
      <c r="B15" s="97" t="s">
        <v>48</v>
      </c>
      <c r="C15" s="97" t="s">
        <v>49</v>
      </c>
      <c r="D15" s="98">
        <v>48005</v>
      </c>
      <c r="E15" s="96">
        <v>150</v>
      </c>
      <c r="F15" s="99"/>
      <c r="G15" s="90">
        <f t="shared" si="0"/>
        <v>562.5</v>
      </c>
      <c r="H15" s="141">
        <v>562.5</v>
      </c>
      <c r="I15" s="141"/>
      <c r="J15" s="141"/>
    </row>
    <row r="16" spans="1:10" ht="27" customHeight="1">
      <c r="A16" s="97"/>
      <c r="B16" s="97" t="s">
        <v>50</v>
      </c>
      <c r="C16" s="97" t="s">
        <v>51</v>
      </c>
      <c r="D16" s="98">
        <v>48005</v>
      </c>
      <c r="E16" s="96">
        <v>640</v>
      </c>
      <c r="F16" s="99"/>
      <c r="G16" s="90">
        <f t="shared" si="0"/>
        <v>550.63</v>
      </c>
      <c r="H16" s="141">
        <v>550.63</v>
      </c>
      <c r="I16" s="141"/>
      <c r="J16" s="141"/>
    </row>
    <row r="17" spans="1:10" ht="27" customHeight="1">
      <c r="A17" s="97"/>
      <c r="B17" s="97" t="s">
        <v>39</v>
      </c>
      <c r="C17" s="97" t="s">
        <v>40</v>
      </c>
      <c r="D17" s="98">
        <v>48005</v>
      </c>
      <c r="E17" s="96">
        <v>0</v>
      </c>
      <c r="F17" s="99"/>
      <c r="G17" s="90">
        <f t="shared" si="0"/>
        <v>891.13</v>
      </c>
      <c r="H17" s="141">
        <v>891.13</v>
      </c>
      <c r="I17" s="141"/>
      <c r="J17" s="141"/>
    </row>
    <row r="18" spans="1:10" s="123" customFormat="1" ht="27" customHeight="1">
      <c r="A18" s="93"/>
      <c r="B18" s="92" t="s">
        <v>14</v>
      </c>
      <c r="C18" s="92" t="s">
        <v>15</v>
      </c>
      <c r="D18" s="94"/>
      <c r="E18" s="95">
        <f>SUM(E19:E27)</f>
        <v>21041</v>
      </c>
      <c r="F18" s="100">
        <v>18282</v>
      </c>
      <c r="G18" s="136">
        <f t="shared" si="0"/>
        <v>3625.9000000000015</v>
      </c>
      <c r="H18" s="142">
        <f>SUM(H19:H27)</f>
        <v>21907.9</v>
      </c>
      <c r="I18" s="141"/>
      <c r="J18" s="142"/>
    </row>
    <row r="19" spans="1:10" ht="27" customHeight="1">
      <c r="A19" s="97"/>
      <c r="B19" s="97" t="s">
        <v>52</v>
      </c>
      <c r="C19" s="97" t="s">
        <v>53</v>
      </c>
      <c r="D19" s="98">
        <v>48005</v>
      </c>
      <c r="E19" s="96">
        <v>7159</v>
      </c>
      <c r="F19" s="99"/>
      <c r="G19" s="90">
        <f t="shared" si="0"/>
        <v>5400</v>
      </c>
      <c r="H19" s="141">
        <v>5400</v>
      </c>
      <c r="I19" s="141"/>
      <c r="J19" s="141"/>
    </row>
    <row r="20" spans="1:10" ht="27" customHeight="1">
      <c r="A20" s="97"/>
      <c r="B20" s="97" t="s">
        <v>22</v>
      </c>
      <c r="C20" s="97" t="s">
        <v>23</v>
      </c>
      <c r="D20" s="98">
        <v>48005</v>
      </c>
      <c r="E20" s="96">
        <v>1287</v>
      </c>
      <c r="F20" s="99"/>
      <c r="G20" s="90">
        <f t="shared" si="0"/>
        <v>4770</v>
      </c>
      <c r="H20" s="141">
        <v>4770</v>
      </c>
      <c r="I20" s="141"/>
      <c r="J20" s="141"/>
    </row>
    <row r="21" spans="1:10" ht="27" customHeight="1">
      <c r="A21" s="97"/>
      <c r="B21" s="97" t="s">
        <v>16</v>
      </c>
      <c r="C21" s="97" t="s">
        <v>45</v>
      </c>
      <c r="D21" s="98">
        <v>48005</v>
      </c>
      <c r="E21" s="96">
        <v>0</v>
      </c>
      <c r="F21" s="99"/>
      <c r="G21" s="90">
        <f t="shared" si="0"/>
        <v>6</v>
      </c>
      <c r="H21" s="141">
        <v>6</v>
      </c>
      <c r="I21" s="141"/>
      <c r="J21" s="141"/>
    </row>
    <row r="22" spans="1:10" ht="27" customHeight="1">
      <c r="A22" s="97"/>
      <c r="B22" s="97" t="s">
        <v>41</v>
      </c>
      <c r="C22" s="97" t="s">
        <v>54</v>
      </c>
      <c r="D22" s="98">
        <v>48005</v>
      </c>
      <c r="E22" s="96">
        <v>3935</v>
      </c>
      <c r="F22" s="99"/>
      <c r="G22" s="90">
        <f t="shared" si="0"/>
        <v>3800</v>
      </c>
      <c r="H22" s="141">
        <v>3800</v>
      </c>
      <c r="I22" s="141"/>
      <c r="J22" s="141"/>
    </row>
    <row r="23" spans="1:10" ht="27" customHeight="1">
      <c r="A23" s="97"/>
      <c r="B23" s="97">
        <v>3235</v>
      </c>
      <c r="C23" s="97" t="s">
        <v>236</v>
      </c>
      <c r="D23" s="98">
        <v>48005</v>
      </c>
      <c r="E23" s="96">
        <v>0</v>
      </c>
      <c r="F23" s="99"/>
      <c r="G23" s="90">
        <f t="shared" si="0"/>
        <v>0</v>
      </c>
      <c r="H23" s="141">
        <v>0</v>
      </c>
      <c r="I23" s="141"/>
      <c r="J23" s="141"/>
    </row>
    <row r="24" spans="1:10" ht="27" customHeight="1">
      <c r="A24" s="97"/>
      <c r="B24" s="97" t="s">
        <v>42</v>
      </c>
      <c r="C24" s="97" t="s">
        <v>59</v>
      </c>
      <c r="D24" s="98">
        <v>48005</v>
      </c>
      <c r="E24" s="96">
        <v>830</v>
      </c>
      <c r="F24" s="99"/>
      <c r="G24" s="90">
        <f t="shared" si="0"/>
        <v>1000</v>
      </c>
      <c r="H24" s="141">
        <v>1000</v>
      </c>
      <c r="I24" s="141"/>
      <c r="J24" s="141"/>
    </row>
    <row r="25" spans="1:10" ht="27" customHeight="1">
      <c r="A25" s="97"/>
      <c r="B25" s="97" t="s">
        <v>18</v>
      </c>
      <c r="C25" s="97" t="s">
        <v>19</v>
      </c>
      <c r="D25" s="98">
        <v>48005</v>
      </c>
      <c r="E25" s="96">
        <v>3255</v>
      </c>
      <c r="F25" s="99"/>
      <c r="G25" s="90">
        <f t="shared" si="0"/>
        <v>2931.9</v>
      </c>
      <c r="H25" s="141">
        <v>2931.9</v>
      </c>
      <c r="I25" s="141"/>
      <c r="J25" s="141"/>
    </row>
    <row r="26" spans="1:10" ht="27" customHeight="1">
      <c r="A26" s="97"/>
      <c r="B26" s="97" t="s">
        <v>28</v>
      </c>
      <c r="C26" s="97" t="s">
        <v>29</v>
      </c>
      <c r="D26" s="98">
        <v>48005</v>
      </c>
      <c r="E26" s="96">
        <v>4575</v>
      </c>
      <c r="F26" s="99"/>
      <c r="G26" s="90">
        <f t="shared" si="0"/>
        <v>4000</v>
      </c>
      <c r="H26" s="141">
        <v>4000</v>
      </c>
      <c r="I26" s="141"/>
      <c r="J26" s="141"/>
    </row>
    <row r="27" spans="1:10" ht="27" customHeight="1">
      <c r="A27" s="97"/>
      <c r="B27" s="97" t="s">
        <v>20</v>
      </c>
      <c r="C27" s="97" t="s">
        <v>21</v>
      </c>
      <c r="D27" s="98">
        <v>48005</v>
      </c>
      <c r="E27" s="96">
        <v>0</v>
      </c>
      <c r="F27" s="99"/>
      <c r="G27" s="90">
        <f t="shared" si="0"/>
        <v>0</v>
      </c>
      <c r="H27" s="141">
        <v>0</v>
      </c>
      <c r="I27" s="141"/>
      <c r="J27" s="141"/>
    </row>
    <row r="28" spans="1:10" s="123" customFormat="1" ht="27" customHeight="1">
      <c r="A28" s="93"/>
      <c r="B28" s="92" t="s">
        <v>10</v>
      </c>
      <c r="C28" s="92" t="s">
        <v>11</v>
      </c>
      <c r="D28" s="94"/>
      <c r="E28" s="95">
        <f>SUM(E29:E31)</f>
        <v>4995</v>
      </c>
      <c r="F28" s="100">
        <v>2700</v>
      </c>
      <c r="G28" s="136">
        <f t="shared" si="0"/>
        <v>-632.5999999999999</v>
      </c>
      <c r="H28" s="142">
        <f>SUM(H29:H31)</f>
        <v>2067.4</v>
      </c>
      <c r="I28" s="141"/>
      <c r="J28" s="142"/>
    </row>
    <row r="29" spans="1:10" ht="27" customHeight="1">
      <c r="A29" s="97"/>
      <c r="B29" s="97">
        <v>3293</v>
      </c>
      <c r="C29" s="97" t="s">
        <v>234</v>
      </c>
      <c r="D29" s="98">
        <v>48005</v>
      </c>
      <c r="E29" s="96">
        <v>1082</v>
      </c>
      <c r="F29" s="99"/>
      <c r="G29" s="90">
        <f t="shared" si="0"/>
        <v>0</v>
      </c>
      <c r="H29" s="141">
        <v>0</v>
      </c>
      <c r="I29" s="141"/>
      <c r="J29" s="141"/>
    </row>
    <row r="30" spans="1:10" ht="27" customHeight="1">
      <c r="A30" s="97"/>
      <c r="B30" s="97">
        <v>3294</v>
      </c>
      <c r="C30" s="97" t="s">
        <v>56</v>
      </c>
      <c r="D30" s="98">
        <v>48005</v>
      </c>
      <c r="E30" s="96">
        <v>1000</v>
      </c>
      <c r="F30" s="99"/>
      <c r="G30" s="90">
        <f t="shared" si="0"/>
        <v>1200</v>
      </c>
      <c r="H30" s="141">
        <v>1200</v>
      </c>
      <c r="I30" s="141"/>
      <c r="J30" s="141"/>
    </row>
    <row r="31" spans="1:10" ht="27" customHeight="1">
      <c r="A31" s="97"/>
      <c r="B31" s="97" t="s">
        <v>17</v>
      </c>
      <c r="C31" s="97" t="s">
        <v>30</v>
      </c>
      <c r="D31" s="98">
        <v>48005</v>
      </c>
      <c r="E31" s="96">
        <v>2913</v>
      </c>
      <c r="F31" s="99"/>
      <c r="G31" s="90">
        <f t="shared" si="0"/>
        <v>867.4</v>
      </c>
      <c r="H31" s="141">
        <v>867.4</v>
      </c>
      <c r="I31" s="141"/>
      <c r="J31" s="141"/>
    </row>
    <row r="32" spans="1:10" s="123" customFormat="1" ht="27" customHeight="1">
      <c r="A32" s="93"/>
      <c r="B32" s="92">
        <v>34</v>
      </c>
      <c r="C32" s="92" t="s">
        <v>165</v>
      </c>
      <c r="D32" s="94"/>
      <c r="E32" s="95">
        <v>2736</v>
      </c>
      <c r="F32" s="100">
        <v>3000</v>
      </c>
      <c r="G32" s="136">
        <f t="shared" si="0"/>
        <v>1000</v>
      </c>
      <c r="H32" s="142">
        <f>SUM(H33)</f>
        <v>4000</v>
      </c>
      <c r="I32" s="141">
        <v>2600</v>
      </c>
      <c r="J32" s="141">
        <v>2600</v>
      </c>
    </row>
    <row r="33" spans="1:10" s="123" customFormat="1" ht="27" customHeight="1">
      <c r="A33" s="93"/>
      <c r="B33" s="92" t="s">
        <v>31</v>
      </c>
      <c r="C33" s="92" t="s">
        <v>32</v>
      </c>
      <c r="D33" s="94"/>
      <c r="E33" s="95">
        <v>2736</v>
      </c>
      <c r="F33" s="100">
        <v>3000</v>
      </c>
      <c r="G33" s="136">
        <f t="shared" si="0"/>
        <v>1000</v>
      </c>
      <c r="H33" s="142">
        <f>SUM(H34)</f>
        <v>4000</v>
      </c>
      <c r="I33" s="142"/>
      <c r="J33" s="142"/>
    </row>
    <row r="34" spans="1:10" ht="27" customHeight="1">
      <c r="A34" s="97"/>
      <c r="B34" s="97" t="s">
        <v>33</v>
      </c>
      <c r="C34" s="97" t="s">
        <v>34</v>
      </c>
      <c r="D34" s="98">
        <v>48005</v>
      </c>
      <c r="E34" s="96">
        <v>2736</v>
      </c>
      <c r="F34" s="99"/>
      <c r="G34" s="90">
        <f t="shared" si="0"/>
        <v>4000</v>
      </c>
      <c r="H34" s="141">
        <v>4000</v>
      </c>
      <c r="I34" s="141"/>
      <c r="J34" s="141"/>
    </row>
    <row r="35" spans="1:10" s="123" customFormat="1" ht="27" customHeight="1">
      <c r="A35" s="92" t="s">
        <v>233</v>
      </c>
      <c r="B35" s="93" t="s">
        <v>3</v>
      </c>
      <c r="C35" s="92" t="s">
        <v>286</v>
      </c>
      <c r="D35" s="94"/>
      <c r="E35" s="95">
        <v>164439</v>
      </c>
      <c r="F35" s="100">
        <f>SUM(F36)</f>
        <v>217916</v>
      </c>
      <c r="G35" s="136">
        <f t="shared" si="0"/>
        <v>-5840.950000000012</v>
      </c>
      <c r="H35" s="142">
        <f>SUM(H36)</f>
        <v>212075.05</v>
      </c>
      <c r="I35" s="142">
        <f>SUM(I36:I42)</f>
        <v>279850</v>
      </c>
      <c r="J35" s="142">
        <v>279850</v>
      </c>
    </row>
    <row r="36" spans="1:10" s="123" customFormat="1" ht="27" customHeight="1">
      <c r="A36" s="93"/>
      <c r="B36" s="92">
        <v>3</v>
      </c>
      <c r="C36" s="92" t="s">
        <v>164</v>
      </c>
      <c r="D36" s="94"/>
      <c r="E36" s="95">
        <v>164439</v>
      </c>
      <c r="F36" s="100">
        <f>SUM(F37,F40)</f>
        <v>217916</v>
      </c>
      <c r="G36" s="136">
        <f t="shared" si="0"/>
        <v>-5840.950000000012</v>
      </c>
      <c r="H36" s="142">
        <f>SUM(H37,H40)</f>
        <v>212075.05</v>
      </c>
      <c r="I36" s="142"/>
      <c r="J36" s="142"/>
    </row>
    <row r="37" spans="1:10" s="123" customFormat="1" ht="27" customHeight="1">
      <c r="A37" s="93"/>
      <c r="B37" s="92">
        <v>32</v>
      </c>
      <c r="C37" s="92" t="s">
        <v>163</v>
      </c>
      <c r="D37" s="94"/>
      <c r="E37" s="95">
        <v>2500</v>
      </c>
      <c r="F37" s="100">
        <v>6000</v>
      </c>
      <c r="G37" s="136">
        <f t="shared" si="0"/>
        <v>2400</v>
      </c>
      <c r="H37" s="142">
        <f>SUM(H38)</f>
        <v>8400</v>
      </c>
      <c r="I37" s="141">
        <v>2500</v>
      </c>
      <c r="J37" s="141">
        <v>2500</v>
      </c>
    </row>
    <row r="38" spans="1:10" s="123" customFormat="1" ht="27" customHeight="1">
      <c r="A38" s="93"/>
      <c r="B38" s="92" t="s">
        <v>14</v>
      </c>
      <c r="C38" s="92" t="s">
        <v>15</v>
      </c>
      <c r="D38" s="94"/>
      <c r="E38" s="95">
        <v>2500</v>
      </c>
      <c r="F38" s="100">
        <v>6000</v>
      </c>
      <c r="G38" s="136">
        <f t="shared" si="0"/>
        <v>2400</v>
      </c>
      <c r="H38" s="142">
        <f>SUM(H39)</f>
        <v>8400</v>
      </c>
      <c r="I38" s="141"/>
      <c r="J38" s="141"/>
    </row>
    <row r="39" spans="1:10" ht="27" customHeight="1">
      <c r="A39" s="97"/>
      <c r="B39" s="97" t="s">
        <v>42</v>
      </c>
      <c r="C39" s="97" t="s">
        <v>59</v>
      </c>
      <c r="D39" s="98">
        <v>48005</v>
      </c>
      <c r="E39" s="96">
        <v>2500</v>
      </c>
      <c r="F39" s="99"/>
      <c r="G39" s="90">
        <f t="shared" si="0"/>
        <v>8400</v>
      </c>
      <c r="H39" s="141">
        <v>8400</v>
      </c>
      <c r="I39" s="141"/>
      <c r="J39" s="141"/>
    </row>
    <row r="40" spans="1:10" s="123" customFormat="1" ht="27" customHeight="1">
      <c r="A40" s="93"/>
      <c r="B40" s="92">
        <v>37</v>
      </c>
      <c r="C40" s="92" t="s">
        <v>166</v>
      </c>
      <c r="D40" s="94"/>
      <c r="E40" s="95">
        <v>161939</v>
      </c>
      <c r="F40" s="100">
        <v>211916</v>
      </c>
      <c r="G40" s="136">
        <f t="shared" si="0"/>
        <v>-8240.950000000012</v>
      </c>
      <c r="H40" s="142">
        <f>SUM(H41)</f>
        <v>203675.05</v>
      </c>
      <c r="I40" s="141">
        <v>277350</v>
      </c>
      <c r="J40" s="141">
        <v>277350</v>
      </c>
    </row>
    <row r="41" spans="1:10" s="123" customFormat="1" ht="27" customHeight="1">
      <c r="A41" s="93"/>
      <c r="B41" s="92" t="s">
        <v>12</v>
      </c>
      <c r="C41" s="92" t="s">
        <v>13</v>
      </c>
      <c r="D41" s="94"/>
      <c r="E41" s="95">
        <v>161939</v>
      </c>
      <c r="F41" s="100">
        <v>211916</v>
      </c>
      <c r="G41" s="136">
        <f t="shared" si="0"/>
        <v>-8240.950000000012</v>
      </c>
      <c r="H41" s="142">
        <f>SUM(H42)</f>
        <v>203675.05</v>
      </c>
      <c r="I41" s="142"/>
      <c r="J41" s="142"/>
    </row>
    <row r="42" spans="1:10" ht="27" customHeight="1">
      <c r="A42" s="97"/>
      <c r="B42" s="97" t="s">
        <v>65</v>
      </c>
      <c r="C42" s="97" t="s">
        <v>66</v>
      </c>
      <c r="D42" s="98">
        <v>48005</v>
      </c>
      <c r="E42" s="96">
        <v>161939</v>
      </c>
      <c r="F42" s="99"/>
      <c r="G42" s="90">
        <f t="shared" si="0"/>
        <v>203675.05</v>
      </c>
      <c r="H42" s="141">
        <v>203675.05</v>
      </c>
      <c r="I42" s="141"/>
      <c r="J42" s="141"/>
    </row>
    <row r="43" spans="1:10" s="123" customFormat="1" ht="27" customHeight="1">
      <c r="A43" s="92" t="s">
        <v>319</v>
      </c>
      <c r="B43" s="92" t="s">
        <v>3</v>
      </c>
      <c r="C43" s="92" t="s">
        <v>320</v>
      </c>
      <c r="D43" s="121"/>
      <c r="E43" s="95">
        <v>539</v>
      </c>
      <c r="F43" s="100">
        <v>0</v>
      </c>
      <c r="G43" s="136">
        <f t="shared" si="0"/>
        <v>0</v>
      </c>
      <c r="H43" s="142">
        <v>0</v>
      </c>
      <c r="I43" s="142">
        <v>0</v>
      </c>
      <c r="J43" s="142">
        <v>0</v>
      </c>
    </row>
    <row r="44" spans="1:10" s="123" customFormat="1" ht="27" customHeight="1">
      <c r="A44" s="92"/>
      <c r="B44" s="92">
        <v>3</v>
      </c>
      <c r="C44" s="92" t="s">
        <v>164</v>
      </c>
      <c r="D44" s="121"/>
      <c r="E44" s="95">
        <v>539</v>
      </c>
      <c r="F44" s="100">
        <v>0</v>
      </c>
      <c r="G44" s="136">
        <f t="shared" si="0"/>
        <v>0</v>
      </c>
      <c r="H44" s="142">
        <v>0</v>
      </c>
      <c r="I44" s="142"/>
      <c r="J44" s="142"/>
    </row>
    <row r="45" spans="1:10" s="123" customFormat="1" ht="27" customHeight="1">
      <c r="A45" s="92"/>
      <c r="B45" s="92">
        <v>32</v>
      </c>
      <c r="C45" s="92" t="s">
        <v>163</v>
      </c>
      <c r="D45" s="121"/>
      <c r="E45" s="95">
        <v>539</v>
      </c>
      <c r="F45" s="100">
        <v>0</v>
      </c>
      <c r="G45" s="136">
        <f t="shared" si="0"/>
        <v>0</v>
      </c>
      <c r="H45" s="142">
        <v>0</v>
      </c>
      <c r="I45" s="141">
        <v>0</v>
      </c>
      <c r="J45" s="141">
        <v>0</v>
      </c>
    </row>
    <row r="46" spans="1:10" s="123" customFormat="1" ht="27" customHeight="1">
      <c r="A46" s="92"/>
      <c r="B46" s="92">
        <v>322</v>
      </c>
      <c r="C46" s="92" t="s">
        <v>295</v>
      </c>
      <c r="D46" s="121"/>
      <c r="E46" s="95">
        <v>297</v>
      </c>
      <c r="F46" s="100">
        <v>0</v>
      </c>
      <c r="G46" s="136">
        <f t="shared" si="0"/>
        <v>0</v>
      </c>
      <c r="H46" s="142">
        <v>0</v>
      </c>
      <c r="I46" s="142"/>
      <c r="J46" s="142"/>
    </row>
    <row r="47" spans="1:10" ht="27" customHeight="1">
      <c r="A47" s="97"/>
      <c r="B47" s="97">
        <v>3222</v>
      </c>
      <c r="C47" s="97" t="s">
        <v>58</v>
      </c>
      <c r="D47" s="98">
        <v>32300</v>
      </c>
      <c r="E47" s="96">
        <v>297</v>
      </c>
      <c r="F47" s="99"/>
      <c r="G47" s="90">
        <f t="shared" si="0"/>
        <v>0</v>
      </c>
      <c r="H47" s="141">
        <v>0</v>
      </c>
      <c r="I47" s="141"/>
      <c r="J47" s="141"/>
    </row>
    <row r="48" spans="1:10" s="123" customFormat="1" ht="27" customHeight="1">
      <c r="A48" s="92"/>
      <c r="B48" s="92">
        <v>323</v>
      </c>
      <c r="C48" s="92" t="s">
        <v>15</v>
      </c>
      <c r="D48" s="121"/>
      <c r="E48" s="95">
        <v>242</v>
      </c>
      <c r="F48" s="100">
        <v>0</v>
      </c>
      <c r="G48" s="136">
        <f t="shared" si="0"/>
        <v>0</v>
      </c>
      <c r="H48" s="142">
        <v>0</v>
      </c>
      <c r="I48" s="142"/>
      <c r="J48" s="142"/>
    </row>
    <row r="49" spans="1:10" ht="27" customHeight="1">
      <c r="A49" s="97"/>
      <c r="B49" s="97">
        <v>3234</v>
      </c>
      <c r="C49" s="97" t="s">
        <v>54</v>
      </c>
      <c r="D49" s="98">
        <v>55254</v>
      </c>
      <c r="E49" s="96">
        <v>242</v>
      </c>
      <c r="F49" s="99"/>
      <c r="G49" s="90">
        <f t="shared" si="0"/>
        <v>0</v>
      </c>
      <c r="H49" s="141">
        <v>0</v>
      </c>
      <c r="I49" s="141"/>
      <c r="J49" s="141"/>
    </row>
    <row r="50" spans="1:10" s="123" customFormat="1" ht="27" customHeight="1">
      <c r="A50" s="92" t="s">
        <v>237</v>
      </c>
      <c r="B50" s="93" t="s">
        <v>3</v>
      </c>
      <c r="C50" s="92" t="s">
        <v>238</v>
      </c>
      <c r="D50" s="94"/>
      <c r="E50" s="95">
        <f>SUM(E51)</f>
        <v>2197190</v>
      </c>
      <c r="F50" s="100">
        <f>SUM(F51)</f>
        <v>2258000</v>
      </c>
      <c r="G50" s="136">
        <f t="shared" si="0"/>
        <v>287000</v>
      </c>
      <c r="H50" s="142">
        <f>SUM(H51)</f>
        <v>2545000</v>
      </c>
      <c r="I50" s="142">
        <f>SUM(I51:I74)</f>
        <v>2180000</v>
      </c>
      <c r="J50" s="142">
        <v>2180000</v>
      </c>
    </row>
    <row r="51" spans="1:10" s="123" customFormat="1" ht="27" customHeight="1">
      <c r="A51" s="93"/>
      <c r="B51" s="92">
        <v>3</v>
      </c>
      <c r="C51" s="92" t="s">
        <v>164</v>
      </c>
      <c r="D51" s="94"/>
      <c r="E51" s="95">
        <f>SUM(E52,E63,E72)</f>
        <v>2197190</v>
      </c>
      <c r="F51" s="95">
        <f>SUM(F52,F63,F72)</f>
        <v>2258000</v>
      </c>
      <c r="G51" s="136">
        <f t="shared" si="0"/>
        <v>287000</v>
      </c>
      <c r="H51" s="142">
        <f>SUM(H52,H63,H72)</f>
        <v>2545000</v>
      </c>
      <c r="I51" s="142"/>
      <c r="J51" s="142"/>
    </row>
    <row r="52" spans="1:10" s="123" customFormat="1" ht="27" customHeight="1">
      <c r="A52" s="93"/>
      <c r="B52" s="92">
        <v>31</v>
      </c>
      <c r="C52" s="92" t="s">
        <v>239</v>
      </c>
      <c r="D52" s="94"/>
      <c r="E52" s="95">
        <f>SUM(E53,E58,E60)</f>
        <v>2084969</v>
      </c>
      <c r="F52" s="95">
        <v>2106065</v>
      </c>
      <c r="G52" s="136">
        <f t="shared" si="0"/>
        <v>283200</v>
      </c>
      <c r="H52" s="142">
        <f>SUM(H53,H58,H60)</f>
        <v>2389265</v>
      </c>
      <c r="I52" s="141">
        <v>2030000</v>
      </c>
      <c r="J52" s="141">
        <v>2030000</v>
      </c>
    </row>
    <row r="53" spans="1:10" s="123" customFormat="1" ht="27" customHeight="1">
      <c r="A53" s="93"/>
      <c r="B53" s="92">
        <v>311</v>
      </c>
      <c r="C53" s="92" t="s">
        <v>240</v>
      </c>
      <c r="D53" s="94"/>
      <c r="E53" s="95">
        <f>SUM(E54:E57)</f>
        <v>1716298</v>
      </c>
      <c r="F53" s="100">
        <v>1752815</v>
      </c>
      <c r="G53" s="136">
        <f t="shared" si="0"/>
        <v>195050</v>
      </c>
      <c r="H53" s="142">
        <f>SUM(H54:H57)</f>
        <v>1947865</v>
      </c>
      <c r="I53" s="142"/>
      <c r="J53" s="142"/>
    </row>
    <row r="54" spans="1:10" ht="27" customHeight="1">
      <c r="A54" s="97"/>
      <c r="B54" s="97">
        <v>3111</v>
      </c>
      <c r="C54" s="97" t="s">
        <v>240</v>
      </c>
      <c r="D54" s="98">
        <v>53082</v>
      </c>
      <c r="E54" s="96">
        <v>1630140</v>
      </c>
      <c r="F54" s="99"/>
      <c r="G54" s="90">
        <f t="shared" si="0"/>
        <v>1850050</v>
      </c>
      <c r="H54" s="141">
        <v>1850050</v>
      </c>
      <c r="I54" s="141"/>
      <c r="J54" s="141"/>
    </row>
    <row r="55" spans="1:10" ht="27" customHeight="1">
      <c r="A55" s="97"/>
      <c r="B55" s="97">
        <v>3111</v>
      </c>
      <c r="C55" s="97" t="s">
        <v>241</v>
      </c>
      <c r="D55" s="98">
        <v>53082</v>
      </c>
      <c r="E55" s="96">
        <v>17876</v>
      </c>
      <c r="F55" s="99"/>
      <c r="G55" s="90">
        <f t="shared" si="0"/>
        <v>25000</v>
      </c>
      <c r="H55" s="141">
        <v>25000</v>
      </c>
      <c r="I55" s="141"/>
      <c r="J55" s="141"/>
    </row>
    <row r="56" spans="1:10" ht="27" customHeight="1">
      <c r="A56" s="97"/>
      <c r="B56" s="97">
        <v>3113</v>
      </c>
      <c r="C56" s="97" t="s">
        <v>304</v>
      </c>
      <c r="D56" s="98">
        <v>53082</v>
      </c>
      <c r="E56" s="96">
        <v>20877</v>
      </c>
      <c r="F56" s="99"/>
      <c r="G56" s="90">
        <f t="shared" si="0"/>
        <v>28000</v>
      </c>
      <c r="H56" s="141">
        <v>28000</v>
      </c>
      <c r="I56" s="141"/>
      <c r="J56" s="141"/>
    </row>
    <row r="57" spans="1:10" ht="27" customHeight="1">
      <c r="A57" s="97"/>
      <c r="B57" s="97">
        <v>3114</v>
      </c>
      <c r="C57" s="97" t="s">
        <v>305</v>
      </c>
      <c r="D57" s="98">
        <v>53082</v>
      </c>
      <c r="E57" s="96">
        <v>47405</v>
      </c>
      <c r="F57" s="99"/>
      <c r="G57" s="90">
        <f t="shared" si="0"/>
        <v>44815</v>
      </c>
      <c r="H57" s="141">
        <v>44815</v>
      </c>
      <c r="I57" s="141"/>
      <c r="J57" s="141"/>
    </row>
    <row r="58" spans="1:10" s="123" customFormat="1" ht="27" customHeight="1">
      <c r="A58" s="93"/>
      <c r="B58" s="92">
        <v>312</v>
      </c>
      <c r="C58" s="92" t="s">
        <v>242</v>
      </c>
      <c r="D58" s="94"/>
      <c r="E58" s="95">
        <v>84881</v>
      </c>
      <c r="F58" s="100">
        <v>80000</v>
      </c>
      <c r="G58" s="136">
        <f t="shared" si="0"/>
        <v>45000</v>
      </c>
      <c r="H58" s="142">
        <f>SUM(H59)</f>
        <v>125000</v>
      </c>
      <c r="I58" s="142"/>
      <c r="J58" s="142"/>
    </row>
    <row r="59" spans="1:10" ht="27" customHeight="1">
      <c r="A59" s="97"/>
      <c r="B59" s="97">
        <v>3121</v>
      </c>
      <c r="C59" s="97" t="s">
        <v>242</v>
      </c>
      <c r="D59" s="98">
        <v>53082</v>
      </c>
      <c r="E59" s="96">
        <v>84881</v>
      </c>
      <c r="F59" s="99"/>
      <c r="G59" s="90">
        <f t="shared" si="0"/>
        <v>125000</v>
      </c>
      <c r="H59" s="141">
        <v>125000</v>
      </c>
      <c r="I59" s="141"/>
      <c r="J59" s="141"/>
    </row>
    <row r="60" spans="1:10" s="123" customFormat="1" ht="27" customHeight="1">
      <c r="A60" s="93"/>
      <c r="B60" s="92">
        <v>313</v>
      </c>
      <c r="C60" s="92" t="s">
        <v>243</v>
      </c>
      <c r="D60" s="94"/>
      <c r="E60" s="95">
        <v>283790</v>
      </c>
      <c r="F60" s="95">
        <v>273250</v>
      </c>
      <c r="G60" s="136">
        <f t="shared" si="0"/>
        <v>43150</v>
      </c>
      <c r="H60" s="142">
        <f>SUM(H61:H62)</f>
        <v>316400</v>
      </c>
      <c r="I60" s="142"/>
      <c r="J60" s="142"/>
    </row>
    <row r="61" spans="1:10" ht="27" customHeight="1">
      <c r="A61" s="97"/>
      <c r="B61" s="97">
        <v>3132</v>
      </c>
      <c r="C61" s="97" t="s">
        <v>244</v>
      </c>
      <c r="D61" s="98">
        <v>53082</v>
      </c>
      <c r="E61" s="96">
        <v>283790</v>
      </c>
      <c r="F61" s="99"/>
      <c r="G61" s="90">
        <f t="shared" si="0"/>
        <v>315900</v>
      </c>
      <c r="H61" s="141">
        <v>315900</v>
      </c>
      <c r="I61" s="141"/>
      <c r="J61" s="141"/>
    </row>
    <row r="62" spans="1:10" ht="27" customHeight="1">
      <c r="A62" s="97"/>
      <c r="B62" s="97">
        <v>3133</v>
      </c>
      <c r="C62" s="97" t="s">
        <v>245</v>
      </c>
      <c r="D62" s="98">
        <v>53082</v>
      </c>
      <c r="E62" s="96">
        <v>0</v>
      </c>
      <c r="F62" s="99"/>
      <c r="G62" s="90">
        <f t="shared" si="0"/>
        <v>500</v>
      </c>
      <c r="H62" s="141">
        <v>500</v>
      </c>
      <c r="I62" s="141"/>
      <c r="J62" s="141"/>
    </row>
    <row r="63" spans="1:10" s="123" customFormat="1" ht="27" customHeight="1">
      <c r="A63" s="93"/>
      <c r="B63" s="92">
        <v>32</v>
      </c>
      <c r="C63" s="92" t="s">
        <v>163</v>
      </c>
      <c r="D63" s="94"/>
      <c r="E63" s="95">
        <f>SUM(E64,E66,E69)</f>
        <v>105677</v>
      </c>
      <c r="F63" s="95">
        <v>131935</v>
      </c>
      <c r="G63" s="136">
        <f t="shared" si="0"/>
        <v>14800</v>
      </c>
      <c r="H63" s="142">
        <f>SUM(H64,H69,H66)</f>
        <v>146735</v>
      </c>
      <c r="I63" s="141">
        <v>130000</v>
      </c>
      <c r="J63" s="141">
        <v>130000</v>
      </c>
    </row>
    <row r="64" spans="1:10" s="123" customFormat="1" ht="27" customHeight="1">
      <c r="A64" s="93"/>
      <c r="B64" s="92">
        <v>321</v>
      </c>
      <c r="C64" s="92" t="s">
        <v>6</v>
      </c>
      <c r="D64" s="94"/>
      <c r="E64" s="95">
        <v>77202</v>
      </c>
      <c r="F64" s="95">
        <v>80000</v>
      </c>
      <c r="G64" s="136">
        <f t="shared" si="0"/>
        <v>34000</v>
      </c>
      <c r="H64" s="142">
        <f>SUM(H65)</f>
        <v>114000</v>
      </c>
      <c r="I64" s="141"/>
      <c r="J64" s="142"/>
    </row>
    <row r="65" spans="1:10" ht="27" customHeight="1">
      <c r="A65" s="97"/>
      <c r="B65" s="97">
        <v>3212</v>
      </c>
      <c r="C65" s="97" t="s">
        <v>246</v>
      </c>
      <c r="D65" s="98">
        <v>53082</v>
      </c>
      <c r="E65" s="96">
        <v>77202</v>
      </c>
      <c r="F65" s="99"/>
      <c r="G65" s="90">
        <f t="shared" si="0"/>
        <v>114000</v>
      </c>
      <c r="H65" s="141">
        <v>114000</v>
      </c>
      <c r="I65" s="141"/>
      <c r="J65" s="141"/>
    </row>
    <row r="66" spans="1:10" s="123" customFormat="1" ht="27" customHeight="1">
      <c r="A66" s="93"/>
      <c r="B66" s="92" t="s">
        <v>14</v>
      </c>
      <c r="C66" s="92" t="s">
        <v>15</v>
      </c>
      <c r="D66" s="94"/>
      <c r="E66" s="95">
        <v>5750</v>
      </c>
      <c r="F66" s="100">
        <v>6935</v>
      </c>
      <c r="G66" s="136">
        <f t="shared" si="0"/>
        <v>-2200</v>
      </c>
      <c r="H66" s="142">
        <f>SUM(H67:H68)</f>
        <v>4735</v>
      </c>
      <c r="I66" s="141"/>
      <c r="J66" s="142"/>
    </row>
    <row r="67" spans="1:10" ht="27" customHeight="1">
      <c r="A67" s="97"/>
      <c r="B67" s="97" t="s">
        <v>42</v>
      </c>
      <c r="C67" s="97" t="s">
        <v>59</v>
      </c>
      <c r="D67" s="98">
        <v>53082</v>
      </c>
      <c r="E67" s="96">
        <v>5750</v>
      </c>
      <c r="F67" s="99"/>
      <c r="G67" s="90">
        <f t="shared" si="0"/>
        <v>4735</v>
      </c>
      <c r="H67" s="141">
        <v>4735</v>
      </c>
      <c r="I67" s="141"/>
      <c r="J67" s="141"/>
    </row>
    <row r="68" spans="1:10" ht="27" customHeight="1">
      <c r="A68" s="97"/>
      <c r="B68" s="97">
        <v>3237</v>
      </c>
      <c r="C68" s="97" t="s">
        <v>19</v>
      </c>
      <c r="D68" s="98">
        <v>53082</v>
      </c>
      <c r="E68" s="96">
        <v>0</v>
      </c>
      <c r="F68" s="99"/>
      <c r="G68" s="90">
        <f t="shared" si="0"/>
        <v>0</v>
      </c>
      <c r="H68" s="141">
        <v>0</v>
      </c>
      <c r="I68" s="141"/>
      <c r="J68" s="141"/>
    </row>
    <row r="69" spans="1:10" s="123" customFormat="1" ht="27" customHeight="1">
      <c r="A69" s="93"/>
      <c r="B69" s="92">
        <v>329</v>
      </c>
      <c r="C69" s="92" t="s">
        <v>30</v>
      </c>
      <c r="D69" s="94"/>
      <c r="E69" s="95">
        <f>SUM(E70,E71)</f>
        <v>22725</v>
      </c>
      <c r="F69" s="95">
        <v>45000</v>
      </c>
      <c r="G69" s="136">
        <f t="shared" si="0"/>
        <v>-17000</v>
      </c>
      <c r="H69" s="142">
        <f>SUM(H70:H71)</f>
        <v>28000</v>
      </c>
      <c r="I69" s="141"/>
      <c r="J69" s="142"/>
    </row>
    <row r="70" spans="1:10" ht="27" customHeight="1">
      <c r="A70" s="97"/>
      <c r="B70" s="97">
        <v>3295</v>
      </c>
      <c r="C70" s="97" t="s">
        <v>55</v>
      </c>
      <c r="D70" s="98">
        <v>53082</v>
      </c>
      <c r="E70" s="96">
        <v>13163</v>
      </c>
      <c r="F70" s="99"/>
      <c r="G70" s="90">
        <f t="shared" si="0"/>
        <v>17000</v>
      </c>
      <c r="H70" s="141">
        <v>17000</v>
      </c>
      <c r="I70" s="141"/>
      <c r="J70" s="141"/>
    </row>
    <row r="71" spans="1:10" ht="27" customHeight="1">
      <c r="A71" s="97"/>
      <c r="B71" s="97">
        <v>3296</v>
      </c>
      <c r="C71" s="97" t="s">
        <v>247</v>
      </c>
      <c r="D71" s="98">
        <v>53082</v>
      </c>
      <c r="E71" s="96">
        <v>9562</v>
      </c>
      <c r="F71" s="99"/>
      <c r="G71" s="90">
        <f aca="true" t="shared" si="1" ref="G71:G145">SUM(H71-F71)</f>
        <v>11000</v>
      </c>
      <c r="H71" s="141">
        <v>11000</v>
      </c>
      <c r="I71" s="141"/>
      <c r="J71" s="141"/>
    </row>
    <row r="72" spans="1:10" s="123" customFormat="1" ht="27" customHeight="1">
      <c r="A72" s="93"/>
      <c r="B72" s="92">
        <v>34</v>
      </c>
      <c r="C72" s="92" t="s">
        <v>165</v>
      </c>
      <c r="D72" s="94"/>
      <c r="E72" s="95">
        <v>6544</v>
      </c>
      <c r="F72" s="95">
        <v>20000</v>
      </c>
      <c r="G72" s="136">
        <f t="shared" si="1"/>
        <v>-11000</v>
      </c>
      <c r="H72" s="142">
        <f>SUM(H73)</f>
        <v>9000</v>
      </c>
      <c r="I72" s="141">
        <v>20000</v>
      </c>
      <c r="J72" s="141">
        <v>20000</v>
      </c>
    </row>
    <row r="73" spans="1:10" s="123" customFormat="1" ht="27" customHeight="1">
      <c r="A73" s="93"/>
      <c r="B73" s="92">
        <v>343</v>
      </c>
      <c r="C73" s="92" t="s">
        <v>248</v>
      </c>
      <c r="D73" s="94"/>
      <c r="E73" s="95">
        <v>6544</v>
      </c>
      <c r="F73" s="95">
        <v>20000</v>
      </c>
      <c r="G73" s="136">
        <f t="shared" si="1"/>
        <v>-11000</v>
      </c>
      <c r="H73" s="142">
        <f>SUM(H74)</f>
        <v>9000</v>
      </c>
      <c r="I73" s="142"/>
      <c r="J73" s="142"/>
    </row>
    <row r="74" spans="1:10" ht="27" customHeight="1">
      <c r="A74" s="97"/>
      <c r="B74" s="97">
        <v>3433</v>
      </c>
      <c r="C74" s="97" t="s">
        <v>248</v>
      </c>
      <c r="D74" s="98">
        <v>53082</v>
      </c>
      <c r="E74" s="96">
        <v>6544</v>
      </c>
      <c r="F74" s="99"/>
      <c r="G74" s="90">
        <f t="shared" si="1"/>
        <v>9000</v>
      </c>
      <c r="H74" s="141">
        <v>9000</v>
      </c>
      <c r="I74" s="141"/>
      <c r="J74" s="141"/>
    </row>
    <row r="75" spans="1:10" s="123" customFormat="1" ht="27" customHeight="1">
      <c r="A75" s="130">
        <v>2102</v>
      </c>
      <c r="B75" s="131" t="s">
        <v>2</v>
      </c>
      <c r="C75" s="130" t="s">
        <v>249</v>
      </c>
      <c r="D75" s="131"/>
      <c r="E75" s="132">
        <v>36037</v>
      </c>
      <c r="F75" s="132">
        <v>71700</v>
      </c>
      <c r="G75" s="132">
        <f t="shared" si="1"/>
        <v>12682.899999999994</v>
      </c>
      <c r="H75" s="138">
        <f>SUM(H76)</f>
        <v>84382.9</v>
      </c>
      <c r="I75" s="138">
        <f>SUM(I76)</f>
        <v>40129.73</v>
      </c>
      <c r="J75" s="138">
        <f>SUM(J76)</f>
        <v>40129.73</v>
      </c>
    </row>
    <row r="76" spans="1:10" s="123" customFormat="1" ht="27" customHeight="1">
      <c r="A76" s="92" t="s">
        <v>250</v>
      </c>
      <c r="B76" s="93" t="s">
        <v>3</v>
      </c>
      <c r="C76" s="92" t="s">
        <v>251</v>
      </c>
      <c r="D76" s="94"/>
      <c r="E76" s="95">
        <v>36037</v>
      </c>
      <c r="F76" s="95">
        <v>71700</v>
      </c>
      <c r="G76" s="136">
        <f t="shared" si="1"/>
        <v>12682.899999999994</v>
      </c>
      <c r="H76" s="142">
        <f>SUM(H77)</f>
        <v>84382.9</v>
      </c>
      <c r="I76" s="142">
        <f>SUM(I78)</f>
        <v>40129.73</v>
      </c>
      <c r="J76" s="142">
        <v>40129.73</v>
      </c>
    </row>
    <row r="77" spans="1:10" s="123" customFormat="1" ht="27" customHeight="1">
      <c r="A77" s="93"/>
      <c r="B77" s="92">
        <v>3</v>
      </c>
      <c r="C77" s="92" t="s">
        <v>164</v>
      </c>
      <c r="D77" s="94"/>
      <c r="E77" s="95">
        <v>36037</v>
      </c>
      <c r="F77" s="100">
        <v>71700</v>
      </c>
      <c r="G77" s="136">
        <f t="shared" si="1"/>
        <v>12682.899999999994</v>
      </c>
      <c r="H77" s="142">
        <f>SUM(H78)</f>
        <v>84382.9</v>
      </c>
      <c r="I77" s="142"/>
      <c r="J77" s="142"/>
    </row>
    <row r="78" spans="1:10" s="123" customFormat="1" ht="27" customHeight="1">
      <c r="A78" s="93"/>
      <c r="B78" s="92">
        <v>32</v>
      </c>
      <c r="C78" s="92" t="s">
        <v>163</v>
      </c>
      <c r="D78" s="94"/>
      <c r="E78" s="95">
        <f>SUM(E79,E84)</f>
        <v>36037</v>
      </c>
      <c r="F78" s="100">
        <v>71700</v>
      </c>
      <c r="G78" s="136">
        <f t="shared" si="1"/>
        <v>12682.899999999994</v>
      </c>
      <c r="H78" s="142">
        <f>SUM(H79,H81,H84)</f>
        <v>84382.9</v>
      </c>
      <c r="I78" s="141">
        <v>40129.73</v>
      </c>
      <c r="J78" s="141">
        <v>40129.73</v>
      </c>
    </row>
    <row r="79" spans="1:10" s="123" customFormat="1" ht="27" customHeight="1">
      <c r="A79" s="93"/>
      <c r="B79" s="92">
        <v>322</v>
      </c>
      <c r="C79" s="92" t="s">
        <v>295</v>
      </c>
      <c r="D79" s="94"/>
      <c r="E79" s="95">
        <v>32113</v>
      </c>
      <c r="F79" s="100">
        <v>61000</v>
      </c>
      <c r="G79" s="136">
        <f t="shared" si="1"/>
        <v>6000</v>
      </c>
      <c r="H79" s="142">
        <f>SUM(H80)</f>
        <v>67000</v>
      </c>
      <c r="I79" s="142"/>
      <c r="J79" s="142"/>
    </row>
    <row r="80" spans="1:10" ht="27" customHeight="1">
      <c r="A80" s="97"/>
      <c r="B80" s="97">
        <v>3223</v>
      </c>
      <c r="C80" s="97" t="s">
        <v>44</v>
      </c>
      <c r="D80" s="98">
        <v>11001</v>
      </c>
      <c r="E80" s="96">
        <v>32113</v>
      </c>
      <c r="F80" s="99"/>
      <c r="G80" s="90">
        <f t="shared" si="1"/>
        <v>67000</v>
      </c>
      <c r="H80" s="141">
        <v>67000</v>
      </c>
      <c r="I80" s="141"/>
      <c r="J80" s="141"/>
    </row>
    <row r="81" spans="1:10" s="123" customFormat="1" ht="27" customHeight="1">
      <c r="A81" s="92"/>
      <c r="B81" s="92">
        <v>323</v>
      </c>
      <c r="C81" s="92" t="s">
        <v>15</v>
      </c>
      <c r="D81" s="121"/>
      <c r="E81" s="95">
        <v>0</v>
      </c>
      <c r="F81" s="100">
        <v>6400</v>
      </c>
      <c r="G81" s="136">
        <f t="shared" si="1"/>
        <v>6600</v>
      </c>
      <c r="H81" s="142">
        <f>SUM(H82:H83)</f>
        <v>13000</v>
      </c>
      <c r="I81" s="142"/>
      <c r="J81" s="142"/>
    </row>
    <row r="82" spans="1:10" ht="27" customHeight="1">
      <c r="A82" s="97"/>
      <c r="B82" s="97">
        <v>3233</v>
      </c>
      <c r="C82" s="97" t="s">
        <v>45</v>
      </c>
      <c r="D82" s="98">
        <v>11001</v>
      </c>
      <c r="E82" s="96">
        <v>0</v>
      </c>
      <c r="F82" s="99">
        <v>6400</v>
      </c>
      <c r="G82" s="90">
        <f t="shared" si="1"/>
        <v>-1300</v>
      </c>
      <c r="H82" s="141">
        <v>5100</v>
      </c>
      <c r="I82" s="141"/>
      <c r="J82" s="141"/>
    </row>
    <row r="83" spans="1:10" ht="27" customHeight="1">
      <c r="A83" s="97"/>
      <c r="B83" s="97">
        <v>3237</v>
      </c>
      <c r="C83" s="97" t="s">
        <v>19</v>
      </c>
      <c r="D83" s="98">
        <v>11001</v>
      </c>
      <c r="E83" s="96">
        <v>0</v>
      </c>
      <c r="F83" s="99"/>
      <c r="G83" s="90">
        <f t="shared" si="1"/>
        <v>7900</v>
      </c>
      <c r="H83" s="141">
        <v>7900</v>
      </c>
      <c r="I83" s="141"/>
      <c r="J83" s="141"/>
    </row>
    <row r="84" spans="1:10" s="123" customFormat="1" ht="27" customHeight="1">
      <c r="A84" s="93"/>
      <c r="B84" s="92">
        <v>329</v>
      </c>
      <c r="C84" s="92" t="s">
        <v>30</v>
      </c>
      <c r="D84" s="94"/>
      <c r="E84" s="95">
        <v>3924</v>
      </c>
      <c r="F84" s="95">
        <v>4300</v>
      </c>
      <c r="G84" s="136">
        <f t="shared" si="1"/>
        <v>82.89999999999964</v>
      </c>
      <c r="H84" s="142">
        <f>SUM(H85)</f>
        <v>4382.9</v>
      </c>
      <c r="I84" s="142"/>
      <c r="J84" s="142"/>
    </row>
    <row r="85" spans="1:10" ht="27" customHeight="1">
      <c r="A85" s="97"/>
      <c r="B85" s="97">
        <v>3292</v>
      </c>
      <c r="C85" s="97" t="s">
        <v>252</v>
      </c>
      <c r="D85" s="98">
        <v>11001</v>
      </c>
      <c r="E85" s="96">
        <v>3924</v>
      </c>
      <c r="F85" s="99"/>
      <c r="G85" s="90">
        <f t="shared" si="1"/>
        <v>4382.9</v>
      </c>
      <c r="H85" s="141">
        <v>4382.9</v>
      </c>
      <c r="I85" s="141"/>
      <c r="J85" s="141"/>
    </row>
    <row r="86" spans="1:10" s="123" customFormat="1" ht="27" customHeight="1">
      <c r="A86" s="130">
        <v>2301</v>
      </c>
      <c r="B86" s="131" t="s">
        <v>2</v>
      </c>
      <c r="C86" s="130" t="s">
        <v>253</v>
      </c>
      <c r="D86" s="131"/>
      <c r="E86" s="132">
        <f>SUM(E95,E109,E142,E156,E169,E177,E182,E192,E208)</f>
        <v>320028</v>
      </c>
      <c r="F86" s="132">
        <f>SUM(F95,F109,F142,F156,F177,F192,F203,F208,F219)</f>
        <v>347729</v>
      </c>
      <c r="G86" s="132">
        <f t="shared" si="1"/>
        <v>-18597.690000000002</v>
      </c>
      <c r="H86" s="138">
        <f>SUM(H87,H95,H109,H142,H156,H169,H187,H192,H203,H208,H219)</f>
        <v>329131.31</v>
      </c>
      <c r="I86" s="138">
        <f>SUM(I87,I95,I109,I142,I156,I169,I177,I182,I187,I192,I203,I208,I219)</f>
        <v>263500</v>
      </c>
      <c r="J86" s="138">
        <f>SUM(J87,J95,J109,J142,J156,J169,J177,J182,J187,J192,J203,J208,J219)</f>
        <v>263500</v>
      </c>
    </row>
    <row r="87" spans="1:10" s="147" customFormat="1" ht="27" customHeight="1">
      <c r="A87" s="144" t="s">
        <v>338</v>
      </c>
      <c r="B87" s="145" t="s">
        <v>3</v>
      </c>
      <c r="C87" s="144" t="s">
        <v>339</v>
      </c>
      <c r="D87" s="145"/>
      <c r="E87" s="136">
        <v>0</v>
      </c>
      <c r="F87" s="136">
        <v>0</v>
      </c>
      <c r="G87" s="136">
        <f t="shared" si="1"/>
        <v>5529.49</v>
      </c>
      <c r="H87" s="146">
        <f>SUM(H88)</f>
        <v>5529.49</v>
      </c>
      <c r="I87" s="146">
        <v>0</v>
      </c>
      <c r="J87" s="146">
        <v>0</v>
      </c>
    </row>
    <row r="88" spans="1:10" s="147" customFormat="1" ht="27" customHeight="1">
      <c r="A88" s="144"/>
      <c r="B88" s="148">
        <v>3</v>
      </c>
      <c r="C88" s="144" t="s">
        <v>340</v>
      </c>
      <c r="D88" s="145"/>
      <c r="E88" s="136">
        <v>0</v>
      </c>
      <c r="F88" s="136">
        <v>0</v>
      </c>
      <c r="G88" s="136">
        <f t="shared" si="1"/>
        <v>5529.49</v>
      </c>
      <c r="H88" s="146">
        <f>SUM(H89,H92)</f>
        <v>5529.49</v>
      </c>
      <c r="I88" s="146"/>
      <c r="J88" s="146"/>
    </row>
    <row r="89" spans="1:10" s="147" customFormat="1" ht="27" customHeight="1">
      <c r="A89" s="144"/>
      <c r="B89" s="148">
        <v>32</v>
      </c>
      <c r="C89" s="144" t="s">
        <v>163</v>
      </c>
      <c r="D89" s="145"/>
      <c r="E89" s="136">
        <v>0</v>
      </c>
      <c r="F89" s="136">
        <v>0</v>
      </c>
      <c r="G89" s="136">
        <f t="shared" si="1"/>
        <v>1000</v>
      </c>
      <c r="H89" s="146">
        <v>1000</v>
      </c>
      <c r="I89" s="140">
        <v>0</v>
      </c>
      <c r="J89" s="140">
        <v>0</v>
      </c>
    </row>
    <row r="90" spans="1:10" s="147" customFormat="1" ht="27" customHeight="1">
      <c r="A90" s="144"/>
      <c r="B90" s="148">
        <v>329</v>
      </c>
      <c r="C90" s="144" t="s">
        <v>30</v>
      </c>
      <c r="D90" s="145"/>
      <c r="E90" s="136">
        <v>0</v>
      </c>
      <c r="F90" s="136">
        <v>0</v>
      </c>
      <c r="G90" s="136">
        <f t="shared" si="1"/>
        <v>1000</v>
      </c>
      <c r="H90" s="146">
        <v>1000</v>
      </c>
      <c r="I90" s="140"/>
      <c r="J90" s="140"/>
    </row>
    <row r="91" spans="1:10" s="91" customFormat="1" ht="27" customHeight="1">
      <c r="A91" s="122"/>
      <c r="B91" s="87">
        <v>3296</v>
      </c>
      <c r="C91" s="122" t="s">
        <v>247</v>
      </c>
      <c r="D91" s="89">
        <v>11001</v>
      </c>
      <c r="E91" s="90">
        <v>0</v>
      </c>
      <c r="F91" s="90">
        <v>0</v>
      </c>
      <c r="G91" s="90">
        <f t="shared" si="1"/>
        <v>1000</v>
      </c>
      <c r="H91" s="140">
        <v>1000</v>
      </c>
      <c r="I91" s="140"/>
      <c r="J91" s="140"/>
    </row>
    <row r="92" spans="1:10" s="147" customFormat="1" ht="27" customHeight="1">
      <c r="A92" s="144"/>
      <c r="B92" s="148">
        <v>38</v>
      </c>
      <c r="C92" s="144" t="s">
        <v>341</v>
      </c>
      <c r="D92" s="145"/>
      <c r="E92" s="90">
        <v>0</v>
      </c>
      <c r="F92" s="90">
        <v>0</v>
      </c>
      <c r="G92" s="90">
        <f t="shared" si="1"/>
        <v>4529.49</v>
      </c>
      <c r="H92" s="146">
        <v>4529.49</v>
      </c>
      <c r="I92" s="140">
        <v>0</v>
      </c>
      <c r="J92" s="140">
        <v>0</v>
      </c>
    </row>
    <row r="93" spans="1:10" s="147" customFormat="1" ht="27" customHeight="1">
      <c r="A93" s="144"/>
      <c r="B93" s="148">
        <v>383</v>
      </c>
      <c r="C93" s="144" t="s">
        <v>342</v>
      </c>
      <c r="D93" s="145"/>
      <c r="E93" s="90">
        <v>0</v>
      </c>
      <c r="F93" s="90">
        <v>0</v>
      </c>
      <c r="G93" s="90">
        <f t="shared" si="1"/>
        <v>4529.49</v>
      </c>
      <c r="H93" s="146">
        <v>4529.49</v>
      </c>
      <c r="I93" s="140"/>
      <c r="J93" s="146"/>
    </row>
    <row r="94" spans="1:10" s="91" customFormat="1" ht="27" customHeight="1">
      <c r="A94" s="122"/>
      <c r="B94" s="87">
        <v>3831</v>
      </c>
      <c r="C94" s="122" t="s">
        <v>343</v>
      </c>
      <c r="D94" s="89">
        <v>11001</v>
      </c>
      <c r="E94" s="90">
        <v>0</v>
      </c>
      <c r="F94" s="90">
        <v>0</v>
      </c>
      <c r="G94" s="90">
        <f t="shared" si="1"/>
        <v>4529.49</v>
      </c>
      <c r="H94" s="140">
        <v>4529.49</v>
      </c>
      <c r="I94" s="140"/>
      <c r="J94" s="140"/>
    </row>
    <row r="95" spans="1:10" s="123" customFormat="1" ht="27" customHeight="1">
      <c r="A95" s="92" t="s">
        <v>344</v>
      </c>
      <c r="B95" s="93" t="s">
        <v>3</v>
      </c>
      <c r="C95" s="92" t="s">
        <v>254</v>
      </c>
      <c r="D95" s="94"/>
      <c r="E95" s="95">
        <v>103987</v>
      </c>
      <c r="F95" s="95">
        <v>90000</v>
      </c>
      <c r="G95" s="136">
        <f t="shared" si="1"/>
        <v>-52366.41</v>
      </c>
      <c r="H95" s="142">
        <f>SUM(H96)</f>
        <v>37633.59</v>
      </c>
      <c r="I95" s="142">
        <v>0</v>
      </c>
      <c r="J95" s="142">
        <v>0</v>
      </c>
    </row>
    <row r="96" spans="1:10" s="123" customFormat="1" ht="27" customHeight="1">
      <c r="A96" s="92"/>
      <c r="B96" s="92">
        <v>3</v>
      </c>
      <c r="C96" s="92" t="s">
        <v>164</v>
      </c>
      <c r="D96" s="94"/>
      <c r="E96" s="95">
        <f>SUM(E97,E104)</f>
        <v>103987</v>
      </c>
      <c r="F96" s="95"/>
      <c r="G96" s="136">
        <f t="shared" si="1"/>
        <v>37633.59</v>
      </c>
      <c r="H96" s="142">
        <f>SUM(H97,H104)</f>
        <v>37633.59</v>
      </c>
      <c r="I96" s="142"/>
      <c r="J96" s="142"/>
    </row>
    <row r="97" spans="1:10" s="123" customFormat="1" ht="27" customHeight="1">
      <c r="A97" s="93"/>
      <c r="B97" s="92">
        <v>31</v>
      </c>
      <c r="C97" s="92" t="s">
        <v>239</v>
      </c>
      <c r="D97" s="94"/>
      <c r="E97" s="100">
        <f>SUM(E98,E100,E102)</f>
        <v>63661</v>
      </c>
      <c r="F97" s="95">
        <f>F98+F100+F102</f>
        <v>0</v>
      </c>
      <c r="G97" s="136">
        <f t="shared" si="1"/>
        <v>0</v>
      </c>
      <c r="H97" s="142">
        <v>0</v>
      </c>
      <c r="I97" s="141">
        <v>0</v>
      </c>
      <c r="J97" s="141">
        <v>0</v>
      </c>
    </row>
    <row r="98" spans="1:10" s="123" customFormat="1" ht="27" customHeight="1">
      <c r="A98" s="93"/>
      <c r="B98" s="92">
        <v>311</v>
      </c>
      <c r="C98" s="92" t="s">
        <v>240</v>
      </c>
      <c r="D98" s="94"/>
      <c r="E98" s="100">
        <v>52070</v>
      </c>
      <c r="F98" s="95">
        <v>0</v>
      </c>
      <c r="G98" s="136">
        <f t="shared" si="1"/>
        <v>0</v>
      </c>
      <c r="H98" s="142">
        <v>0</v>
      </c>
      <c r="I98" s="142"/>
      <c r="J98" s="142"/>
    </row>
    <row r="99" spans="1:10" ht="27" customHeight="1">
      <c r="A99" s="97"/>
      <c r="B99" s="97">
        <v>3111</v>
      </c>
      <c r="C99" s="97" t="s">
        <v>264</v>
      </c>
      <c r="D99" s="98">
        <v>51100</v>
      </c>
      <c r="E99" s="99">
        <v>52070</v>
      </c>
      <c r="F99" s="99"/>
      <c r="G99" s="90">
        <f t="shared" si="1"/>
        <v>0</v>
      </c>
      <c r="H99" s="141">
        <v>0</v>
      </c>
      <c r="I99" s="141"/>
      <c r="J99" s="141"/>
    </row>
    <row r="100" spans="1:10" s="123" customFormat="1" ht="27" customHeight="1">
      <c r="A100" s="93"/>
      <c r="B100" s="92">
        <v>312</v>
      </c>
      <c r="C100" s="92" t="s">
        <v>242</v>
      </c>
      <c r="D100" s="94"/>
      <c r="E100" s="100">
        <v>3000</v>
      </c>
      <c r="F100" s="100">
        <v>0</v>
      </c>
      <c r="G100" s="136">
        <f t="shared" si="1"/>
        <v>0</v>
      </c>
      <c r="H100" s="142">
        <v>0</v>
      </c>
      <c r="I100" s="142"/>
      <c r="J100" s="142"/>
    </row>
    <row r="101" spans="1:10" ht="27" customHeight="1">
      <c r="A101" s="97"/>
      <c r="B101" s="97">
        <v>3121</v>
      </c>
      <c r="C101" s="97" t="s">
        <v>242</v>
      </c>
      <c r="D101" s="98">
        <v>51100</v>
      </c>
      <c r="E101" s="99">
        <v>3000</v>
      </c>
      <c r="F101" s="99"/>
      <c r="G101" s="90">
        <f t="shared" si="1"/>
        <v>0</v>
      </c>
      <c r="H101" s="141">
        <v>0</v>
      </c>
      <c r="I101" s="141"/>
      <c r="J101" s="141"/>
    </row>
    <row r="102" spans="1:10" s="123" customFormat="1" ht="27" customHeight="1">
      <c r="A102" s="93"/>
      <c r="B102" s="92">
        <v>313</v>
      </c>
      <c r="C102" s="92" t="s">
        <v>243</v>
      </c>
      <c r="D102" s="94"/>
      <c r="E102" s="100">
        <v>8591</v>
      </c>
      <c r="F102" s="95"/>
      <c r="G102" s="136">
        <f t="shared" si="1"/>
        <v>0</v>
      </c>
      <c r="H102" s="142">
        <v>0</v>
      </c>
      <c r="I102" s="142"/>
      <c r="J102" s="142"/>
    </row>
    <row r="103" spans="1:10" ht="27" customHeight="1">
      <c r="A103" s="97"/>
      <c r="B103" s="97">
        <v>3132</v>
      </c>
      <c r="C103" s="97" t="s">
        <v>244</v>
      </c>
      <c r="D103" s="98">
        <v>51100</v>
      </c>
      <c r="E103" s="99">
        <v>8591</v>
      </c>
      <c r="F103" s="99"/>
      <c r="G103" s="90">
        <f t="shared" si="1"/>
        <v>0</v>
      </c>
      <c r="H103" s="141">
        <v>0</v>
      </c>
      <c r="I103" s="141"/>
      <c r="J103" s="141"/>
    </row>
    <row r="104" spans="1:10" s="123" customFormat="1" ht="27" customHeight="1">
      <c r="A104" s="93"/>
      <c r="B104" s="92">
        <v>32</v>
      </c>
      <c r="C104" s="92" t="s">
        <v>163</v>
      </c>
      <c r="D104" s="94"/>
      <c r="E104" s="95">
        <f>SUM(E105,E107)</f>
        <v>40326</v>
      </c>
      <c r="F104" s="100">
        <v>90000</v>
      </c>
      <c r="G104" s="136">
        <f t="shared" si="1"/>
        <v>-52366.41</v>
      </c>
      <c r="H104" s="142">
        <f>SUM(H105,H107)</f>
        <v>37633.59</v>
      </c>
      <c r="I104" s="141">
        <v>0</v>
      </c>
      <c r="J104" s="141">
        <v>0</v>
      </c>
    </row>
    <row r="105" spans="1:10" s="123" customFormat="1" ht="27" customHeight="1">
      <c r="A105" s="93"/>
      <c r="B105" s="92">
        <v>321</v>
      </c>
      <c r="C105" s="92" t="s">
        <v>6</v>
      </c>
      <c r="D105" s="94"/>
      <c r="E105" s="95">
        <v>4889</v>
      </c>
      <c r="F105" s="100"/>
      <c r="G105" s="136">
        <f t="shared" si="1"/>
        <v>0</v>
      </c>
      <c r="H105" s="142">
        <v>0</v>
      </c>
      <c r="I105" s="142"/>
      <c r="J105" s="142"/>
    </row>
    <row r="106" spans="1:10" ht="27" customHeight="1">
      <c r="A106" s="97"/>
      <c r="B106" s="97">
        <v>3212</v>
      </c>
      <c r="C106" s="97" t="s">
        <v>246</v>
      </c>
      <c r="D106" s="98">
        <v>51100</v>
      </c>
      <c r="E106" s="99">
        <v>4889</v>
      </c>
      <c r="F106" s="99">
        <v>0</v>
      </c>
      <c r="G106" s="90">
        <f t="shared" si="1"/>
        <v>0</v>
      </c>
      <c r="H106" s="141">
        <v>0</v>
      </c>
      <c r="I106" s="141"/>
      <c r="J106" s="141"/>
    </row>
    <row r="107" spans="1:10" s="123" customFormat="1" ht="27" customHeight="1">
      <c r="A107" s="93"/>
      <c r="B107" s="92">
        <v>323</v>
      </c>
      <c r="C107" s="92" t="s">
        <v>6</v>
      </c>
      <c r="D107" s="94"/>
      <c r="E107" s="95">
        <v>35437</v>
      </c>
      <c r="F107" s="100">
        <v>90000</v>
      </c>
      <c r="G107" s="136">
        <f t="shared" si="1"/>
        <v>-52366.41</v>
      </c>
      <c r="H107" s="142">
        <f>SUM(H108)</f>
        <v>37633.59</v>
      </c>
      <c r="I107" s="142"/>
      <c r="J107" s="142"/>
    </row>
    <row r="108" spans="1:10" ht="27" customHeight="1">
      <c r="A108" s="97"/>
      <c r="B108" s="97">
        <v>3237</v>
      </c>
      <c r="C108" s="97" t="s">
        <v>19</v>
      </c>
      <c r="D108" s="98">
        <v>11001</v>
      </c>
      <c r="E108" s="96">
        <v>35437</v>
      </c>
      <c r="F108" s="99"/>
      <c r="G108" s="90">
        <f t="shared" si="1"/>
        <v>37633.59</v>
      </c>
      <c r="H108" s="141">
        <v>37633.59</v>
      </c>
      <c r="I108" s="141"/>
      <c r="J108" s="141"/>
    </row>
    <row r="109" spans="1:10" s="123" customFormat="1" ht="27" customHeight="1">
      <c r="A109" s="92" t="s">
        <v>345</v>
      </c>
      <c r="B109" s="93" t="s">
        <v>3</v>
      </c>
      <c r="C109" s="92" t="s">
        <v>255</v>
      </c>
      <c r="D109" s="94"/>
      <c r="E109" s="95">
        <f>SUM(E110,E138)</f>
        <v>4668</v>
      </c>
      <c r="F109" s="95">
        <v>20700</v>
      </c>
      <c r="G109" s="136">
        <f t="shared" si="1"/>
        <v>-5000</v>
      </c>
      <c r="H109" s="142">
        <f>SUM(H110,H138)</f>
        <v>15700</v>
      </c>
      <c r="I109" s="142">
        <f>SUM(I110:I141)</f>
        <v>18500</v>
      </c>
      <c r="J109" s="142">
        <v>18500</v>
      </c>
    </row>
    <row r="110" spans="1:10" s="123" customFormat="1" ht="27" customHeight="1">
      <c r="A110" s="93"/>
      <c r="B110" s="92">
        <v>3</v>
      </c>
      <c r="C110" s="92" t="s">
        <v>164</v>
      </c>
      <c r="D110" s="94"/>
      <c r="E110" s="95">
        <f>SUM(E111,E135)</f>
        <v>4613</v>
      </c>
      <c r="F110" s="95">
        <v>20600</v>
      </c>
      <c r="G110" s="136">
        <f t="shared" si="1"/>
        <v>-5000</v>
      </c>
      <c r="H110" s="142">
        <f>SUM(H111,H135)</f>
        <v>15600</v>
      </c>
      <c r="I110" s="142"/>
      <c r="J110" s="142"/>
    </row>
    <row r="111" spans="1:10" s="123" customFormat="1" ht="27" customHeight="1">
      <c r="A111" s="93"/>
      <c r="B111" s="92">
        <v>32</v>
      </c>
      <c r="C111" s="92" t="s">
        <v>163</v>
      </c>
      <c r="D111" s="94"/>
      <c r="E111" s="95">
        <f>SUM(E112,E116)</f>
        <v>3917</v>
      </c>
      <c r="F111" s="95">
        <v>20500</v>
      </c>
      <c r="G111" s="136">
        <f t="shared" si="1"/>
        <v>-5000</v>
      </c>
      <c r="H111" s="142">
        <f>SUM(H112,H116,H123,H132)</f>
        <v>15500</v>
      </c>
      <c r="I111" s="141">
        <v>18400</v>
      </c>
      <c r="J111" s="141">
        <v>18400</v>
      </c>
    </row>
    <row r="112" spans="1:10" s="123" customFormat="1" ht="27" customHeight="1">
      <c r="A112" s="93"/>
      <c r="B112" s="92">
        <v>321</v>
      </c>
      <c r="C112" s="92" t="s">
        <v>6</v>
      </c>
      <c r="D112" s="94"/>
      <c r="E112" s="95">
        <v>0</v>
      </c>
      <c r="F112" s="95">
        <v>250</v>
      </c>
      <c r="G112" s="136">
        <f t="shared" si="1"/>
        <v>0</v>
      </c>
      <c r="H112" s="142">
        <f>SUM(H113:H115)</f>
        <v>250</v>
      </c>
      <c r="I112" s="142"/>
      <c r="J112" s="142"/>
    </row>
    <row r="113" spans="1:10" ht="27" customHeight="1">
      <c r="A113" s="124"/>
      <c r="B113" s="97">
        <v>3211</v>
      </c>
      <c r="C113" s="97" t="s">
        <v>9</v>
      </c>
      <c r="D113" s="98">
        <v>47300</v>
      </c>
      <c r="E113" s="96">
        <v>0</v>
      </c>
      <c r="F113" s="96"/>
      <c r="G113" s="90">
        <f t="shared" si="1"/>
        <v>100</v>
      </c>
      <c r="H113" s="141">
        <v>100</v>
      </c>
      <c r="I113" s="141"/>
      <c r="J113" s="141"/>
    </row>
    <row r="114" spans="1:10" ht="27" customHeight="1">
      <c r="A114" s="124"/>
      <c r="B114" s="97">
        <v>3213</v>
      </c>
      <c r="C114" s="97" t="s">
        <v>36</v>
      </c>
      <c r="D114" s="98">
        <v>47300</v>
      </c>
      <c r="E114" s="96">
        <v>0</v>
      </c>
      <c r="F114" s="96"/>
      <c r="G114" s="90">
        <f t="shared" si="1"/>
        <v>100</v>
      </c>
      <c r="H114" s="141">
        <v>100</v>
      </c>
      <c r="I114" s="141"/>
      <c r="J114" s="141"/>
    </row>
    <row r="115" spans="1:10" ht="27" customHeight="1">
      <c r="A115" s="124"/>
      <c r="B115" s="97">
        <v>3214</v>
      </c>
      <c r="C115" s="97" t="s">
        <v>306</v>
      </c>
      <c r="D115" s="98">
        <v>47300</v>
      </c>
      <c r="E115" s="96">
        <v>0</v>
      </c>
      <c r="F115" s="96"/>
      <c r="G115" s="90">
        <f t="shared" si="1"/>
        <v>50</v>
      </c>
      <c r="H115" s="141">
        <v>50</v>
      </c>
      <c r="I115" s="141"/>
      <c r="J115" s="141"/>
    </row>
    <row r="116" spans="1:10" s="123" customFormat="1" ht="27" customHeight="1">
      <c r="A116" s="93"/>
      <c r="B116" s="92" t="s">
        <v>37</v>
      </c>
      <c r="C116" s="92" t="s">
        <v>38</v>
      </c>
      <c r="D116" s="94"/>
      <c r="E116" s="95">
        <f>SUM(E117:E122)</f>
        <v>3917</v>
      </c>
      <c r="F116" s="100">
        <v>19550</v>
      </c>
      <c r="G116" s="136">
        <f t="shared" si="1"/>
        <v>-5050</v>
      </c>
      <c r="H116" s="142">
        <f>SUM(H117:H122)</f>
        <v>14500</v>
      </c>
      <c r="I116" s="142"/>
      <c r="J116" s="142"/>
    </row>
    <row r="117" spans="1:10" ht="27" customHeight="1">
      <c r="A117" s="97"/>
      <c r="B117" s="97" t="s">
        <v>46</v>
      </c>
      <c r="C117" s="97" t="s">
        <v>47</v>
      </c>
      <c r="D117" s="98">
        <v>47300</v>
      </c>
      <c r="E117" s="96">
        <v>0</v>
      </c>
      <c r="F117" s="99"/>
      <c r="G117" s="90">
        <f t="shared" si="1"/>
        <v>100</v>
      </c>
      <c r="H117" s="141">
        <v>100</v>
      </c>
      <c r="I117" s="141"/>
      <c r="J117" s="141"/>
    </row>
    <row r="118" spans="1:10" ht="27" customHeight="1">
      <c r="A118" s="97"/>
      <c r="B118" s="97">
        <v>3222</v>
      </c>
      <c r="C118" s="97" t="s">
        <v>58</v>
      </c>
      <c r="D118" s="98">
        <v>47300</v>
      </c>
      <c r="E118" s="96">
        <v>2731</v>
      </c>
      <c r="F118" s="99"/>
      <c r="G118" s="90">
        <f t="shared" si="1"/>
        <v>12700</v>
      </c>
      <c r="H118" s="141">
        <v>12700</v>
      </c>
      <c r="I118" s="141"/>
      <c r="J118" s="141"/>
    </row>
    <row r="119" spans="1:10" ht="27" customHeight="1">
      <c r="A119" s="97"/>
      <c r="B119" s="97">
        <v>3222</v>
      </c>
      <c r="C119" s="97" t="s">
        <v>58</v>
      </c>
      <c r="D119" s="98">
        <v>55254</v>
      </c>
      <c r="E119" s="96">
        <v>871</v>
      </c>
      <c r="F119" s="99"/>
      <c r="G119" s="90">
        <f t="shared" si="1"/>
        <v>1000</v>
      </c>
      <c r="H119" s="141">
        <v>1000</v>
      </c>
      <c r="I119" s="141"/>
      <c r="J119" s="141"/>
    </row>
    <row r="120" spans="1:10" ht="27" customHeight="1">
      <c r="A120" s="97"/>
      <c r="B120" s="97">
        <v>3222</v>
      </c>
      <c r="C120" s="97" t="s">
        <v>58</v>
      </c>
      <c r="D120" s="98">
        <v>55263</v>
      </c>
      <c r="E120" s="96">
        <v>315</v>
      </c>
      <c r="F120" s="99"/>
      <c r="G120" s="90">
        <f t="shared" si="1"/>
        <v>100</v>
      </c>
      <c r="H120" s="141">
        <v>100</v>
      </c>
      <c r="I120" s="141"/>
      <c r="J120" s="141"/>
    </row>
    <row r="121" spans="1:10" ht="27" customHeight="1">
      <c r="A121" s="97"/>
      <c r="B121" s="97">
        <v>3222</v>
      </c>
      <c r="C121" s="97" t="s">
        <v>58</v>
      </c>
      <c r="D121" s="98">
        <v>32300</v>
      </c>
      <c r="E121" s="96">
        <v>0</v>
      </c>
      <c r="F121" s="99">
        <v>0</v>
      </c>
      <c r="G121" s="90">
        <f t="shared" si="1"/>
        <v>600</v>
      </c>
      <c r="H121" s="141">
        <v>600</v>
      </c>
      <c r="I121" s="141"/>
      <c r="J121" s="141"/>
    </row>
    <row r="122" spans="1:10" ht="27" customHeight="1">
      <c r="A122" s="97"/>
      <c r="B122" s="97">
        <v>3223</v>
      </c>
      <c r="C122" s="97" t="s">
        <v>44</v>
      </c>
      <c r="D122" s="98">
        <v>47300</v>
      </c>
      <c r="E122" s="96">
        <v>0</v>
      </c>
      <c r="F122" s="99"/>
      <c r="G122" s="90">
        <f t="shared" si="1"/>
        <v>0</v>
      </c>
      <c r="H122" s="141">
        <v>0</v>
      </c>
      <c r="I122" s="141"/>
      <c r="J122" s="141"/>
    </row>
    <row r="123" spans="1:10" s="123" customFormat="1" ht="27" customHeight="1">
      <c r="A123" s="93"/>
      <c r="B123" s="92" t="s">
        <v>14</v>
      </c>
      <c r="C123" s="92" t="s">
        <v>15</v>
      </c>
      <c r="D123" s="94"/>
      <c r="E123" s="95">
        <v>0</v>
      </c>
      <c r="F123" s="100">
        <v>450</v>
      </c>
      <c r="G123" s="136">
        <f t="shared" si="1"/>
        <v>50</v>
      </c>
      <c r="H123" s="142">
        <f>SUM(H124:H131)</f>
        <v>500</v>
      </c>
      <c r="I123" s="142"/>
      <c r="J123" s="142"/>
    </row>
    <row r="124" spans="1:10" ht="27" customHeight="1">
      <c r="A124" s="124"/>
      <c r="B124" s="97">
        <v>3231</v>
      </c>
      <c r="C124" s="97" t="s">
        <v>53</v>
      </c>
      <c r="D124" s="98">
        <v>47300</v>
      </c>
      <c r="E124" s="96">
        <v>0</v>
      </c>
      <c r="F124" s="99"/>
      <c r="G124" s="90">
        <f t="shared" si="1"/>
        <v>50</v>
      </c>
      <c r="H124" s="141">
        <v>50</v>
      </c>
      <c r="I124" s="141"/>
      <c r="J124" s="141"/>
    </row>
    <row r="125" spans="1:10" ht="27" customHeight="1">
      <c r="A125" s="97"/>
      <c r="B125" s="97" t="s">
        <v>22</v>
      </c>
      <c r="C125" s="97" t="s">
        <v>23</v>
      </c>
      <c r="D125" s="98">
        <v>47300</v>
      </c>
      <c r="E125" s="96">
        <v>0</v>
      </c>
      <c r="F125" s="99"/>
      <c r="G125" s="90">
        <f t="shared" si="1"/>
        <v>50</v>
      </c>
      <c r="H125" s="141">
        <v>50</v>
      </c>
      <c r="I125" s="141"/>
      <c r="J125" s="141"/>
    </row>
    <row r="126" spans="1:10" ht="27" customHeight="1">
      <c r="A126" s="97"/>
      <c r="B126" s="97">
        <v>3233</v>
      </c>
      <c r="C126" s="97" t="s">
        <v>45</v>
      </c>
      <c r="D126" s="98">
        <v>47300</v>
      </c>
      <c r="E126" s="96">
        <v>0</v>
      </c>
      <c r="F126" s="99"/>
      <c r="G126" s="90">
        <f t="shared" si="1"/>
        <v>50</v>
      </c>
      <c r="H126" s="141">
        <v>50</v>
      </c>
      <c r="I126" s="141"/>
      <c r="J126" s="141"/>
    </row>
    <row r="127" spans="1:10" ht="27" customHeight="1">
      <c r="A127" s="97"/>
      <c r="B127" s="97">
        <v>3234</v>
      </c>
      <c r="C127" s="97" t="s">
        <v>54</v>
      </c>
      <c r="D127" s="98">
        <v>47300</v>
      </c>
      <c r="E127" s="96">
        <v>0</v>
      </c>
      <c r="F127" s="99"/>
      <c r="G127" s="90">
        <f t="shared" si="1"/>
        <v>50</v>
      </c>
      <c r="H127" s="141">
        <v>50</v>
      </c>
      <c r="I127" s="141"/>
      <c r="J127" s="141"/>
    </row>
    <row r="128" spans="1:10" ht="27" customHeight="1">
      <c r="A128" s="97"/>
      <c r="B128" s="97" t="s">
        <v>42</v>
      </c>
      <c r="C128" s="97" t="s">
        <v>59</v>
      </c>
      <c r="D128" s="98">
        <v>47300</v>
      </c>
      <c r="E128" s="96">
        <v>0</v>
      </c>
      <c r="F128" s="99"/>
      <c r="G128" s="90">
        <f t="shared" si="1"/>
        <v>50</v>
      </c>
      <c r="H128" s="141">
        <v>50</v>
      </c>
      <c r="I128" s="141"/>
      <c r="J128" s="141"/>
    </row>
    <row r="129" spans="1:10" ht="27" customHeight="1">
      <c r="A129" s="97"/>
      <c r="B129" s="97">
        <v>3237</v>
      </c>
      <c r="C129" s="97" t="s">
        <v>19</v>
      </c>
      <c r="D129" s="98">
        <v>47300</v>
      </c>
      <c r="E129" s="96">
        <v>0</v>
      </c>
      <c r="F129" s="99"/>
      <c r="G129" s="90">
        <f t="shared" si="1"/>
        <v>100</v>
      </c>
      <c r="H129" s="141">
        <v>100</v>
      </c>
      <c r="I129" s="141"/>
      <c r="J129" s="141"/>
    </row>
    <row r="130" spans="1:10" ht="27" customHeight="1">
      <c r="A130" s="97"/>
      <c r="B130" s="97">
        <v>3238</v>
      </c>
      <c r="C130" s="97" t="s">
        <v>29</v>
      </c>
      <c r="D130" s="98">
        <v>47300</v>
      </c>
      <c r="E130" s="96">
        <v>0</v>
      </c>
      <c r="F130" s="99"/>
      <c r="G130" s="90">
        <f t="shared" si="1"/>
        <v>100</v>
      </c>
      <c r="H130" s="141">
        <v>100</v>
      </c>
      <c r="I130" s="141"/>
      <c r="J130" s="141"/>
    </row>
    <row r="131" spans="1:10" ht="27" customHeight="1">
      <c r="A131" s="97"/>
      <c r="B131" s="97">
        <v>3239</v>
      </c>
      <c r="C131" s="97" t="s">
        <v>21</v>
      </c>
      <c r="D131" s="98">
        <v>47300</v>
      </c>
      <c r="E131" s="96">
        <v>0</v>
      </c>
      <c r="F131" s="99">
        <v>0</v>
      </c>
      <c r="G131" s="90">
        <f t="shared" si="1"/>
        <v>50</v>
      </c>
      <c r="H131" s="141">
        <v>50</v>
      </c>
      <c r="I131" s="141"/>
      <c r="J131" s="141"/>
    </row>
    <row r="132" spans="1:10" s="123" customFormat="1" ht="27" customHeight="1">
      <c r="A132" s="93"/>
      <c r="B132" s="92" t="s">
        <v>10</v>
      </c>
      <c r="C132" s="92" t="s">
        <v>11</v>
      </c>
      <c r="D132" s="94"/>
      <c r="E132" s="95">
        <v>0</v>
      </c>
      <c r="F132" s="100">
        <v>250</v>
      </c>
      <c r="G132" s="136">
        <f t="shared" si="1"/>
        <v>0</v>
      </c>
      <c r="H132" s="142">
        <f>SUM(H133:H134)</f>
        <v>250</v>
      </c>
      <c r="I132" s="142"/>
      <c r="J132" s="142"/>
    </row>
    <row r="133" spans="1:10" ht="27" customHeight="1">
      <c r="A133" s="124"/>
      <c r="B133" s="97">
        <v>3293</v>
      </c>
      <c r="C133" s="97" t="s">
        <v>234</v>
      </c>
      <c r="D133" s="98">
        <v>47300</v>
      </c>
      <c r="E133" s="96">
        <v>0</v>
      </c>
      <c r="F133" s="99"/>
      <c r="G133" s="90">
        <f t="shared" si="1"/>
        <v>50</v>
      </c>
      <c r="H133" s="141">
        <v>50</v>
      </c>
      <c r="I133" s="141"/>
      <c r="J133" s="141"/>
    </row>
    <row r="134" spans="1:10" ht="27" customHeight="1">
      <c r="A134" s="97"/>
      <c r="B134" s="97" t="s">
        <v>17</v>
      </c>
      <c r="C134" s="97" t="s">
        <v>30</v>
      </c>
      <c r="D134" s="98">
        <v>47300</v>
      </c>
      <c r="E134" s="96">
        <v>0</v>
      </c>
      <c r="F134" s="99"/>
      <c r="G134" s="90">
        <f t="shared" si="1"/>
        <v>200</v>
      </c>
      <c r="H134" s="141">
        <v>200</v>
      </c>
      <c r="I134" s="141"/>
      <c r="J134" s="141"/>
    </row>
    <row r="135" spans="1:10" s="123" customFormat="1" ht="27" customHeight="1">
      <c r="A135" s="92"/>
      <c r="B135" s="92">
        <v>34</v>
      </c>
      <c r="C135" s="92" t="s">
        <v>165</v>
      </c>
      <c r="D135" s="121"/>
      <c r="E135" s="95">
        <v>696</v>
      </c>
      <c r="F135" s="100">
        <v>100</v>
      </c>
      <c r="G135" s="136">
        <f t="shared" si="1"/>
        <v>0</v>
      </c>
      <c r="H135" s="142">
        <f>SUM(H136)</f>
        <v>100</v>
      </c>
      <c r="I135" s="141">
        <v>100</v>
      </c>
      <c r="J135" s="141">
        <v>100</v>
      </c>
    </row>
    <row r="136" spans="1:10" s="123" customFormat="1" ht="27" customHeight="1">
      <c r="A136" s="92"/>
      <c r="B136" s="92">
        <v>343</v>
      </c>
      <c r="C136" s="92" t="s">
        <v>32</v>
      </c>
      <c r="D136" s="121"/>
      <c r="E136" s="95">
        <v>696</v>
      </c>
      <c r="F136" s="100">
        <v>100</v>
      </c>
      <c r="G136" s="136">
        <f t="shared" si="1"/>
        <v>0</v>
      </c>
      <c r="H136" s="142">
        <f>SUM(H137)</f>
        <v>100</v>
      </c>
      <c r="I136" s="142"/>
      <c r="J136" s="141"/>
    </row>
    <row r="137" spans="1:10" ht="27" customHeight="1">
      <c r="A137" s="97"/>
      <c r="B137" s="97">
        <v>3431</v>
      </c>
      <c r="C137" s="97" t="s">
        <v>34</v>
      </c>
      <c r="D137" s="98">
        <v>47300</v>
      </c>
      <c r="E137" s="96">
        <v>696</v>
      </c>
      <c r="F137" s="99"/>
      <c r="G137" s="90">
        <f t="shared" si="1"/>
        <v>100</v>
      </c>
      <c r="H137" s="141">
        <v>100</v>
      </c>
      <c r="I137" s="141"/>
      <c r="J137" s="141"/>
    </row>
    <row r="138" spans="1:10" s="123" customFormat="1" ht="27" customHeight="1">
      <c r="A138" s="92"/>
      <c r="B138" s="92">
        <v>4</v>
      </c>
      <c r="C138" s="92" t="s">
        <v>168</v>
      </c>
      <c r="D138" s="121"/>
      <c r="E138" s="95">
        <v>55</v>
      </c>
      <c r="F138" s="100">
        <v>100</v>
      </c>
      <c r="G138" s="136">
        <f t="shared" si="1"/>
        <v>0</v>
      </c>
      <c r="H138" s="142">
        <v>100</v>
      </c>
      <c r="I138" s="141">
        <v>0</v>
      </c>
      <c r="J138" s="141">
        <v>0</v>
      </c>
    </row>
    <row r="139" spans="1:10" s="123" customFormat="1" ht="27" customHeight="1">
      <c r="A139" s="92"/>
      <c r="B139" s="92">
        <v>42</v>
      </c>
      <c r="C139" s="92" t="s">
        <v>307</v>
      </c>
      <c r="D139" s="121"/>
      <c r="E139" s="95">
        <v>55</v>
      </c>
      <c r="F139" s="100">
        <v>100</v>
      </c>
      <c r="G139" s="136">
        <f t="shared" si="1"/>
        <v>0</v>
      </c>
      <c r="H139" s="142">
        <v>100</v>
      </c>
      <c r="I139" s="142"/>
      <c r="J139" s="142"/>
    </row>
    <row r="140" spans="1:10" s="123" customFormat="1" ht="27" customHeight="1">
      <c r="A140" s="92"/>
      <c r="B140" s="92">
        <v>424</v>
      </c>
      <c r="C140" s="92" t="s">
        <v>62</v>
      </c>
      <c r="D140" s="121"/>
      <c r="E140" s="95">
        <v>55</v>
      </c>
      <c r="F140" s="100">
        <v>100</v>
      </c>
      <c r="G140" s="136">
        <f t="shared" si="1"/>
        <v>0</v>
      </c>
      <c r="H140" s="142">
        <v>100</v>
      </c>
      <c r="I140" s="142"/>
      <c r="J140" s="142"/>
    </row>
    <row r="141" spans="1:10" ht="27" customHeight="1">
      <c r="A141" s="97"/>
      <c r="B141" s="97">
        <v>4241</v>
      </c>
      <c r="C141" s="97" t="s">
        <v>64</v>
      </c>
      <c r="D141" s="98"/>
      <c r="E141" s="96">
        <v>55</v>
      </c>
      <c r="F141" s="99"/>
      <c r="G141" s="90">
        <f t="shared" si="1"/>
        <v>100</v>
      </c>
      <c r="H141" s="141">
        <v>100</v>
      </c>
      <c r="I141" s="141"/>
      <c r="J141" s="141"/>
    </row>
    <row r="142" spans="1:10" s="123" customFormat="1" ht="27" customHeight="1">
      <c r="A142" s="92" t="s">
        <v>256</v>
      </c>
      <c r="B142" s="93" t="s">
        <v>3</v>
      </c>
      <c r="C142" s="92" t="s">
        <v>257</v>
      </c>
      <c r="D142" s="94"/>
      <c r="E142" s="95">
        <v>54581</v>
      </c>
      <c r="F142" s="100">
        <v>50000</v>
      </c>
      <c r="G142" s="136">
        <f t="shared" si="1"/>
        <v>7000</v>
      </c>
      <c r="H142" s="142">
        <f>SUM(H143)</f>
        <v>57000</v>
      </c>
      <c r="I142" s="142">
        <f>SUM(I143:I151)</f>
        <v>48000</v>
      </c>
      <c r="J142" s="142">
        <v>48000</v>
      </c>
    </row>
    <row r="143" spans="1:10" s="123" customFormat="1" ht="27" customHeight="1">
      <c r="A143" s="93"/>
      <c r="B143" s="92">
        <v>3</v>
      </c>
      <c r="C143" s="92" t="s">
        <v>164</v>
      </c>
      <c r="D143" s="94"/>
      <c r="E143" s="95">
        <f>SUM(E144,E151)</f>
        <v>54581</v>
      </c>
      <c r="F143" s="100">
        <v>50000</v>
      </c>
      <c r="G143" s="136">
        <f t="shared" si="1"/>
        <v>7000</v>
      </c>
      <c r="H143" s="142">
        <f>SUM(H144,H151)</f>
        <v>57000</v>
      </c>
      <c r="I143" s="142"/>
      <c r="J143" s="142"/>
    </row>
    <row r="144" spans="1:10" s="123" customFormat="1" ht="27" customHeight="1">
      <c r="A144" s="93"/>
      <c r="B144" s="92">
        <v>31</v>
      </c>
      <c r="C144" s="92" t="s">
        <v>239</v>
      </c>
      <c r="D144" s="94"/>
      <c r="E144" s="95">
        <f>SUM(E145,E147,E149)</f>
        <v>51352</v>
      </c>
      <c r="F144" s="100">
        <v>46935</v>
      </c>
      <c r="G144" s="136">
        <f t="shared" si="1"/>
        <v>5825</v>
      </c>
      <c r="H144" s="142">
        <f>SUM(H145,H147,H149)</f>
        <v>52760</v>
      </c>
      <c r="I144" s="141">
        <v>45000</v>
      </c>
      <c r="J144" s="141">
        <v>45000</v>
      </c>
    </row>
    <row r="145" spans="1:10" s="123" customFormat="1" ht="27" customHeight="1">
      <c r="A145" s="93"/>
      <c r="B145" s="92">
        <v>311</v>
      </c>
      <c r="C145" s="92" t="s">
        <v>240</v>
      </c>
      <c r="D145" s="94"/>
      <c r="E145" s="95">
        <v>40474</v>
      </c>
      <c r="F145" s="100">
        <v>39000</v>
      </c>
      <c r="G145" s="136">
        <f t="shared" si="1"/>
        <v>5000</v>
      </c>
      <c r="H145" s="142">
        <f>SUM(H146)</f>
        <v>44000</v>
      </c>
      <c r="I145" s="142"/>
      <c r="J145" s="142"/>
    </row>
    <row r="146" spans="1:10" ht="27" customHeight="1">
      <c r="A146" s="97"/>
      <c r="B146" s="97">
        <v>3111</v>
      </c>
      <c r="C146" s="97" t="s">
        <v>240</v>
      </c>
      <c r="D146" s="98">
        <v>55254</v>
      </c>
      <c r="E146" s="96">
        <v>40474</v>
      </c>
      <c r="F146" s="99"/>
      <c r="G146" s="90">
        <f aca="true" t="shared" si="2" ref="G146:G219">SUM(H146-F146)</f>
        <v>44000</v>
      </c>
      <c r="H146" s="141">
        <v>44000</v>
      </c>
      <c r="I146" s="141"/>
      <c r="J146" s="141"/>
    </row>
    <row r="147" spans="1:10" s="123" customFormat="1" ht="27" customHeight="1">
      <c r="A147" s="93"/>
      <c r="B147" s="92">
        <v>312</v>
      </c>
      <c r="C147" s="92" t="s">
        <v>242</v>
      </c>
      <c r="D147" s="94"/>
      <c r="E147" s="95">
        <v>4200</v>
      </c>
      <c r="F147" s="100">
        <v>1500</v>
      </c>
      <c r="G147" s="136">
        <f t="shared" si="2"/>
        <v>0</v>
      </c>
      <c r="H147" s="142">
        <f>SUM(H148)</f>
        <v>1500</v>
      </c>
      <c r="I147" s="142"/>
      <c r="J147" s="141"/>
    </row>
    <row r="148" spans="1:10" ht="27" customHeight="1">
      <c r="A148" s="97"/>
      <c r="B148" s="97">
        <v>3121</v>
      </c>
      <c r="C148" s="97" t="s">
        <v>242</v>
      </c>
      <c r="D148" s="98">
        <v>55254</v>
      </c>
      <c r="E148" s="96">
        <v>4200</v>
      </c>
      <c r="F148" s="99"/>
      <c r="G148" s="90">
        <f t="shared" si="2"/>
        <v>1500</v>
      </c>
      <c r="H148" s="141">
        <v>1500</v>
      </c>
      <c r="I148" s="141"/>
      <c r="J148" s="141"/>
    </row>
    <row r="149" spans="1:10" s="123" customFormat="1" ht="27" customHeight="1">
      <c r="A149" s="93"/>
      <c r="B149" s="92">
        <v>313</v>
      </c>
      <c r="C149" s="92" t="s">
        <v>243</v>
      </c>
      <c r="D149" s="94"/>
      <c r="E149" s="95">
        <v>6678</v>
      </c>
      <c r="F149" s="100">
        <v>6435</v>
      </c>
      <c r="G149" s="136">
        <f t="shared" si="2"/>
        <v>825</v>
      </c>
      <c r="H149" s="142">
        <f>SUM(H150)</f>
        <v>7260</v>
      </c>
      <c r="I149" s="142"/>
      <c r="J149" s="141"/>
    </row>
    <row r="150" spans="1:10" ht="27" customHeight="1">
      <c r="A150" s="97"/>
      <c r="B150" s="97">
        <v>3132</v>
      </c>
      <c r="C150" s="97" t="s">
        <v>244</v>
      </c>
      <c r="D150" s="98">
        <v>55254</v>
      </c>
      <c r="E150" s="96">
        <v>6678</v>
      </c>
      <c r="F150" s="99"/>
      <c r="G150" s="90">
        <f t="shared" si="2"/>
        <v>7260</v>
      </c>
      <c r="H150" s="141">
        <v>7260</v>
      </c>
      <c r="I150" s="141"/>
      <c r="J150" s="141"/>
    </row>
    <row r="151" spans="1:10" s="123" customFormat="1" ht="27" customHeight="1">
      <c r="A151" s="93"/>
      <c r="B151" s="92">
        <v>32</v>
      </c>
      <c r="C151" s="92" t="s">
        <v>163</v>
      </c>
      <c r="D151" s="94"/>
      <c r="E151" s="95">
        <f>SUM(E152,E154)</f>
        <v>3229</v>
      </c>
      <c r="F151" s="95">
        <v>3065</v>
      </c>
      <c r="G151" s="136">
        <f t="shared" si="2"/>
        <v>1175</v>
      </c>
      <c r="H151" s="142">
        <f>SUM(H152,H154)</f>
        <v>4240</v>
      </c>
      <c r="I151" s="141">
        <v>3000</v>
      </c>
      <c r="J151" s="141">
        <v>3000</v>
      </c>
    </row>
    <row r="152" spans="1:10" s="123" customFormat="1" ht="27" customHeight="1">
      <c r="A152" s="93"/>
      <c r="B152" s="92">
        <v>321</v>
      </c>
      <c r="C152" s="92" t="s">
        <v>6</v>
      </c>
      <c r="D152" s="94"/>
      <c r="E152" s="95">
        <v>3112</v>
      </c>
      <c r="F152" s="95">
        <v>2565</v>
      </c>
      <c r="G152" s="136">
        <f t="shared" si="2"/>
        <v>1475</v>
      </c>
      <c r="H152" s="142">
        <f>SUM(H153)</f>
        <v>4040</v>
      </c>
      <c r="I152" s="142"/>
      <c r="J152" s="142"/>
    </row>
    <row r="153" spans="1:10" ht="27" customHeight="1">
      <c r="A153" s="97"/>
      <c r="B153" s="97">
        <v>3212</v>
      </c>
      <c r="C153" s="97" t="s">
        <v>246</v>
      </c>
      <c r="D153" s="98">
        <v>55254</v>
      </c>
      <c r="E153" s="96">
        <v>3112</v>
      </c>
      <c r="F153" s="96"/>
      <c r="G153" s="90">
        <f t="shared" si="2"/>
        <v>4040</v>
      </c>
      <c r="H153" s="141">
        <v>4040</v>
      </c>
      <c r="I153" s="141"/>
      <c r="J153" s="141"/>
    </row>
    <row r="154" spans="1:10" s="123" customFormat="1" ht="27" customHeight="1">
      <c r="A154" s="92"/>
      <c r="B154" s="92">
        <v>322</v>
      </c>
      <c r="C154" s="92" t="s">
        <v>295</v>
      </c>
      <c r="D154" s="121"/>
      <c r="E154" s="95">
        <v>117</v>
      </c>
      <c r="F154" s="95">
        <v>500</v>
      </c>
      <c r="G154" s="136">
        <f t="shared" si="2"/>
        <v>-300</v>
      </c>
      <c r="H154" s="142">
        <f>SUM(H155)</f>
        <v>200</v>
      </c>
      <c r="I154" s="142"/>
      <c r="J154" s="142"/>
    </row>
    <row r="155" spans="1:10" ht="27" customHeight="1">
      <c r="A155" s="97"/>
      <c r="B155" s="97">
        <v>3222</v>
      </c>
      <c r="C155" s="97" t="s">
        <v>58</v>
      </c>
      <c r="D155" s="98">
        <v>55254</v>
      </c>
      <c r="E155" s="96">
        <v>117</v>
      </c>
      <c r="F155" s="96"/>
      <c r="G155" s="90">
        <f t="shared" si="2"/>
        <v>200</v>
      </c>
      <c r="H155" s="141">
        <v>200</v>
      </c>
      <c r="I155" s="141"/>
      <c r="J155" s="141"/>
    </row>
    <row r="156" spans="1:10" s="123" customFormat="1" ht="27" customHeight="1">
      <c r="A156" s="92" t="s">
        <v>258</v>
      </c>
      <c r="B156" s="93" t="s">
        <v>3</v>
      </c>
      <c r="C156" s="92" t="s">
        <v>259</v>
      </c>
      <c r="D156" s="94"/>
      <c r="E156" s="95">
        <v>11953</v>
      </c>
      <c r="F156" s="95">
        <v>12000</v>
      </c>
      <c r="G156" s="136">
        <f t="shared" si="2"/>
        <v>-3760.4699999999993</v>
      </c>
      <c r="H156" s="142">
        <f>SUM(H157,H165)</f>
        <v>8239.53</v>
      </c>
      <c r="I156" s="142">
        <f>SUM(I157:I168)</f>
        <v>12000</v>
      </c>
      <c r="J156" s="142">
        <v>12000</v>
      </c>
    </row>
    <row r="157" spans="1:10" s="123" customFormat="1" ht="27" customHeight="1">
      <c r="A157" s="93"/>
      <c r="B157" s="92">
        <v>3</v>
      </c>
      <c r="C157" s="92" t="s">
        <v>164</v>
      </c>
      <c r="D157" s="94"/>
      <c r="E157" s="95">
        <v>6452</v>
      </c>
      <c r="F157" s="95">
        <v>5000</v>
      </c>
      <c r="G157" s="136">
        <f t="shared" si="2"/>
        <v>-669.2299999999996</v>
      </c>
      <c r="H157" s="142">
        <f>SUM(H158,H162)</f>
        <v>4330.77</v>
      </c>
      <c r="I157" s="142"/>
      <c r="J157" s="142"/>
    </row>
    <row r="158" spans="1:10" s="123" customFormat="1" ht="27" customHeight="1">
      <c r="A158" s="93"/>
      <c r="B158" s="92">
        <v>32</v>
      </c>
      <c r="C158" s="92" t="s">
        <v>163</v>
      </c>
      <c r="D158" s="94"/>
      <c r="E158" s="95">
        <v>6452</v>
      </c>
      <c r="F158" s="95">
        <v>5000</v>
      </c>
      <c r="G158" s="136">
        <f t="shared" si="2"/>
        <v>-5000</v>
      </c>
      <c r="H158" s="142">
        <v>0</v>
      </c>
      <c r="I158" s="141">
        <v>5000</v>
      </c>
      <c r="J158" s="141">
        <v>5000</v>
      </c>
    </row>
    <row r="159" spans="1:10" s="123" customFormat="1" ht="27" customHeight="1">
      <c r="A159" s="93"/>
      <c r="B159" s="92">
        <v>322</v>
      </c>
      <c r="C159" s="92" t="s">
        <v>308</v>
      </c>
      <c r="D159" s="94"/>
      <c r="E159" s="95">
        <v>6452</v>
      </c>
      <c r="F159" s="100">
        <v>5000</v>
      </c>
      <c r="G159" s="136">
        <f t="shared" si="2"/>
        <v>-5000</v>
      </c>
      <c r="H159" s="142">
        <v>0</v>
      </c>
      <c r="I159" s="142"/>
      <c r="J159" s="142"/>
    </row>
    <row r="160" spans="1:10" ht="27" customHeight="1">
      <c r="A160" s="97"/>
      <c r="B160" s="97">
        <v>3221</v>
      </c>
      <c r="C160" s="97" t="s">
        <v>47</v>
      </c>
      <c r="D160" s="98">
        <v>53082</v>
      </c>
      <c r="E160" s="96">
        <v>6452</v>
      </c>
      <c r="F160" s="99"/>
      <c r="G160" s="90">
        <f t="shared" si="2"/>
        <v>0</v>
      </c>
      <c r="H160" s="141">
        <v>0</v>
      </c>
      <c r="I160" s="141"/>
      <c r="J160" s="141"/>
    </row>
    <row r="161" spans="1:10" ht="27" customHeight="1">
      <c r="A161" s="97"/>
      <c r="B161" s="97">
        <v>3722</v>
      </c>
      <c r="C161" s="97" t="s">
        <v>313</v>
      </c>
      <c r="D161" s="98">
        <v>53082</v>
      </c>
      <c r="E161" s="96">
        <v>0</v>
      </c>
      <c r="F161" s="99">
        <v>0</v>
      </c>
      <c r="G161" s="90">
        <f t="shared" si="2"/>
        <v>0</v>
      </c>
      <c r="H161" s="141">
        <v>0</v>
      </c>
      <c r="I161" s="141"/>
      <c r="J161" s="141"/>
    </row>
    <row r="162" spans="1:10" s="123" customFormat="1" ht="27" customHeight="1">
      <c r="A162" s="92"/>
      <c r="B162" s="92">
        <v>37</v>
      </c>
      <c r="C162" s="92" t="s">
        <v>346</v>
      </c>
      <c r="D162" s="121"/>
      <c r="E162" s="95">
        <v>0</v>
      </c>
      <c r="F162" s="100">
        <v>0</v>
      </c>
      <c r="G162" s="136">
        <f t="shared" si="2"/>
        <v>4330.77</v>
      </c>
      <c r="H162" s="142">
        <f>SUM(H163)</f>
        <v>4330.77</v>
      </c>
      <c r="I162" s="141">
        <v>0</v>
      </c>
      <c r="J162" s="141">
        <v>0</v>
      </c>
    </row>
    <row r="163" spans="1:10" s="123" customFormat="1" ht="27" customHeight="1">
      <c r="A163" s="92"/>
      <c r="B163" s="92">
        <v>372</v>
      </c>
      <c r="C163" s="92" t="s">
        <v>13</v>
      </c>
      <c r="D163" s="121"/>
      <c r="E163" s="95">
        <v>0</v>
      </c>
      <c r="F163" s="100">
        <v>0</v>
      </c>
      <c r="G163" s="136">
        <f t="shared" si="2"/>
        <v>4330.77</v>
      </c>
      <c r="H163" s="142">
        <f>SUM(H164)</f>
        <v>4330.77</v>
      </c>
      <c r="I163" s="142"/>
      <c r="J163" s="142"/>
    </row>
    <row r="164" spans="1:10" ht="27" customHeight="1">
      <c r="A164" s="97"/>
      <c r="B164" s="97">
        <v>3722</v>
      </c>
      <c r="C164" s="97" t="s">
        <v>347</v>
      </c>
      <c r="D164" s="98">
        <v>53082</v>
      </c>
      <c r="E164" s="96">
        <v>0</v>
      </c>
      <c r="F164" s="99">
        <v>0</v>
      </c>
      <c r="G164" s="90">
        <f t="shared" si="2"/>
        <v>4330.77</v>
      </c>
      <c r="H164" s="141">
        <v>4330.77</v>
      </c>
      <c r="I164" s="141"/>
      <c r="J164" s="141"/>
    </row>
    <row r="165" spans="1:10" s="123" customFormat="1" ht="27" customHeight="1">
      <c r="A165" s="93"/>
      <c r="B165" s="92">
        <v>4</v>
      </c>
      <c r="C165" s="92" t="s">
        <v>168</v>
      </c>
      <c r="D165" s="94"/>
      <c r="E165" s="95">
        <v>5501</v>
      </c>
      <c r="F165" s="95">
        <v>7000</v>
      </c>
      <c r="G165" s="136">
        <f t="shared" si="2"/>
        <v>-3091.24</v>
      </c>
      <c r="H165" s="142">
        <v>3908.76</v>
      </c>
      <c r="I165" s="141">
        <v>7000</v>
      </c>
      <c r="J165" s="141">
        <v>7000</v>
      </c>
    </row>
    <row r="166" spans="1:10" s="123" customFormat="1" ht="27" customHeight="1">
      <c r="A166" s="93"/>
      <c r="B166" s="92">
        <v>42</v>
      </c>
      <c r="C166" s="92" t="s">
        <v>167</v>
      </c>
      <c r="D166" s="94"/>
      <c r="E166" s="95">
        <v>5501</v>
      </c>
      <c r="F166" s="95">
        <v>7000</v>
      </c>
      <c r="G166" s="136">
        <f t="shared" si="2"/>
        <v>-3091.24</v>
      </c>
      <c r="H166" s="142">
        <v>3908.76</v>
      </c>
      <c r="I166" s="142"/>
      <c r="J166" s="142"/>
    </row>
    <row r="167" spans="1:10" s="123" customFormat="1" ht="27" customHeight="1">
      <c r="A167" s="93"/>
      <c r="B167" s="92" t="s">
        <v>61</v>
      </c>
      <c r="C167" s="92" t="s">
        <v>62</v>
      </c>
      <c r="D167" s="94"/>
      <c r="E167" s="95">
        <v>5501</v>
      </c>
      <c r="F167" s="100">
        <v>7000</v>
      </c>
      <c r="G167" s="136">
        <f t="shared" si="2"/>
        <v>-3091.24</v>
      </c>
      <c r="H167" s="142">
        <v>3908.76</v>
      </c>
      <c r="I167" s="142"/>
      <c r="J167" s="142"/>
    </row>
    <row r="168" spans="1:10" ht="27" customHeight="1">
      <c r="A168" s="97"/>
      <c r="B168" s="97" t="s">
        <v>63</v>
      </c>
      <c r="C168" s="97" t="s">
        <v>64</v>
      </c>
      <c r="D168" s="98">
        <v>53082</v>
      </c>
      <c r="E168" s="96">
        <v>5501</v>
      </c>
      <c r="F168" s="99"/>
      <c r="G168" s="90">
        <f t="shared" si="2"/>
        <v>3908.76</v>
      </c>
      <c r="H168" s="141">
        <v>3908.76</v>
      </c>
      <c r="I168" s="141"/>
      <c r="J168" s="141"/>
    </row>
    <row r="169" spans="1:10" s="123" customFormat="1" ht="27" customHeight="1">
      <c r="A169" s="92" t="s">
        <v>260</v>
      </c>
      <c r="B169" s="93" t="s">
        <v>3</v>
      </c>
      <c r="C169" s="92" t="s">
        <v>261</v>
      </c>
      <c r="D169" s="94"/>
      <c r="E169" s="95">
        <v>2191</v>
      </c>
      <c r="F169" s="95">
        <v>0</v>
      </c>
      <c r="G169" s="136">
        <f t="shared" si="2"/>
        <v>500</v>
      </c>
      <c r="H169" s="142">
        <v>500</v>
      </c>
      <c r="I169" s="142">
        <v>0</v>
      </c>
      <c r="J169" s="142">
        <v>0</v>
      </c>
    </row>
    <row r="170" spans="1:10" s="123" customFormat="1" ht="27" customHeight="1">
      <c r="A170" s="93"/>
      <c r="B170" s="92">
        <v>3</v>
      </c>
      <c r="C170" s="92" t="s">
        <v>164</v>
      </c>
      <c r="D170" s="94"/>
      <c r="E170" s="95">
        <f>SUM(E172,E175)</f>
        <v>2191</v>
      </c>
      <c r="F170" s="95">
        <v>0</v>
      </c>
      <c r="G170" s="136">
        <f t="shared" si="2"/>
        <v>500</v>
      </c>
      <c r="H170" s="142">
        <v>500</v>
      </c>
      <c r="I170" s="142"/>
      <c r="J170" s="142"/>
    </row>
    <row r="171" spans="1:10" s="123" customFormat="1" ht="27" customHeight="1">
      <c r="A171" s="93"/>
      <c r="B171" s="92">
        <v>32</v>
      </c>
      <c r="C171" s="92" t="s">
        <v>163</v>
      </c>
      <c r="D171" s="94"/>
      <c r="E171" s="95">
        <v>0</v>
      </c>
      <c r="F171" s="95">
        <v>0</v>
      </c>
      <c r="G171" s="136">
        <f t="shared" si="2"/>
        <v>500</v>
      </c>
      <c r="H171" s="142">
        <v>500</v>
      </c>
      <c r="I171" s="141">
        <v>0</v>
      </c>
      <c r="J171" s="141">
        <v>0</v>
      </c>
    </row>
    <row r="172" spans="1:10" s="123" customFormat="1" ht="27" customHeight="1">
      <c r="A172" s="93"/>
      <c r="B172" s="92">
        <v>322</v>
      </c>
      <c r="C172" s="92" t="s">
        <v>295</v>
      </c>
      <c r="D172" s="94"/>
      <c r="E172" s="95">
        <v>2098</v>
      </c>
      <c r="F172" s="100">
        <v>0</v>
      </c>
      <c r="G172" s="136">
        <f t="shared" si="2"/>
        <v>500</v>
      </c>
      <c r="H172" s="142">
        <f>SUM(H173:H174)</f>
        <v>500</v>
      </c>
      <c r="I172" s="142"/>
      <c r="J172" s="142"/>
    </row>
    <row r="173" spans="1:10" ht="27" customHeight="1">
      <c r="A173" s="124"/>
      <c r="B173" s="97">
        <v>3221</v>
      </c>
      <c r="C173" s="97" t="s">
        <v>47</v>
      </c>
      <c r="D173" s="135">
        <v>62300</v>
      </c>
      <c r="E173" s="96">
        <v>0</v>
      </c>
      <c r="F173" s="99">
        <v>0</v>
      </c>
      <c r="G173" s="90">
        <f t="shared" si="2"/>
        <v>247.19</v>
      </c>
      <c r="H173" s="141">
        <v>247.19</v>
      </c>
      <c r="I173" s="141"/>
      <c r="J173" s="141"/>
    </row>
    <row r="174" spans="1:10" ht="27" customHeight="1">
      <c r="A174" s="97"/>
      <c r="B174" s="97">
        <v>3225</v>
      </c>
      <c r="C174" s="97" t="s">
        <v>51</v>
      </c>
      <c r="D174" s="98">
        <v>62300</v>
      </c>
      <c r="E174" s="96">
        <v>2098</v>
      </c>
      <c r="F174" s="99"/>
      <c r="G174" s="90">
        <f t="shared" si="2"/>
        <v>252.81</v>
      </c>
      <c r="H174" s="141">
        <v>252.81</v>
      </c>
      <c r="I174" s="141"/>
      <c r="J174" s="141"/>
    </row>
    <row r="175" spans="1:10" s="123" customFormat="1" ht="27" customHeight="1">
      <c r="A175" s="93"/>
      <c r="B175" s="92" t="s">
        <v>10</v>
      </c>
      <c r="C175" s="92" t="s">
        <v>11</v>
      </c>
      <c r="D175" s="94"/>
      <c r="E175" s="95">
        <v>93</v>
      </c>
      <c r="F175" s="100">
        <v>0</v>
      </c>
      <c r="G175" s="136">
        <f t="shared" si="2"/>
        <v>0</v>
      </c>
      <c r="H175" s="142">
        <v>0</v>
      </c>
      <c r="I175" s="142"/>
      <c r="J175" s="142"/>
    </row>
    <row r="176" spans="1:10" ht="27" customHeight="1">
      <c r="A176" s="97"/>
      <c r="B176" s="97" t="s">
        <v>17</v>
      </c>
      <c r="C176" s="97" t="s">
        <v>30</v>
      </c>
      <c r="D176" s="98">
        <v>62300</v>
      </c>
      <c r="E176" s="96">
        <v>93</v>
      </c>
      <c r="F176" s="99"/>
      <c r="G176" s="90">
        <f t="shared" si="2"/>
        <v>0</v>
      </c>
      <c r="H176" s="141">
        <v>0</v>
      </c>
      <c r="I176" s="141"/>
      <c r="J176" s="141"/>
    </row>
    <row r="177" spans="1:10" s="123" customFormat="1" ht="27" customHeight="1">
      <c r="A177" s="92" t="s">
        <v>309</v>
      </c>
      <c r="B177" s="93" t="s">
        <v>3</v>
      </c>
      <c r="C177" s="92" t="s">
        <v>310</v>
      </c>
      <c r="D177" s="94"/>
      <c r="E177" s="95">
        <v>3538</v>
      </c>
      <c r="F177" s="95">
        <v>3000</v>
      </c>
      <c r="G177" s="136">
        <f t="shared" si="2"/>
        <v>-3000</v>
      </c>
      <c r="H177" s="142">
        <v>0</v>
      </c>
      <c r="I177" s="142">
        <f>SUM(I178:I181)</f>
        <v>3000</v>
      </c>
      <c r="J177" s="142">
        <v>3000</v>
      </c>
    </row>
    <row r="178" spans="1:10" s="123" customFormat="1" ht="27" customHeight="1">
      <c r="A178" s="93"/>
      <c r="B178" s="92">
        <v>3</v>
      </c>
      <c r="C178" s="92" t="s">
        <v>164</v>
      </c>
      <c r="D178" s="94"/>
      <c r="E178" s="95">
        <v>3538</v>
      </c>
      <c r="F178" s="95">
        <v>0</v>
      </c>
      <c r="G178" s="136">
        <f t="shared" si="2"/>
        <v>0</v>
      </c>
      <c r="H178" s="142">
        <v>0</v>
      </c>
      <c r="I178" s="142"/>
      <c r="J178" s="142"/>
    </row>
    <row r="179" spans="1:10" s="123" customFormat="1" ht="27" customHeight="1">
      <c r="A179" s="93"/>
      <c r="B179" s="92">
        <v>32</v>
      </c>
      <c r="C179" s="92" t="s">
        <v>163</v>
      </c>
      <c r="D179" s="94"/>
      <c r="E179" s="95">
        <v>3538</v>
      </c>
      <c r="F179" s="95">
        <v>3000</v>
      </c>
      <c r="G179" s="136">
        <f t="shared" si="2"/>
        <v>-3000</v>
      </c>
      <c r="H179" s="142">
        <v>0</v>
      </c>
      <c r="I179" s="141">
        <v>3000</v>
      </c>
      <c r="J179" s="141">
        <v>3000</v>
      </c>
    </row>
    <row r="180" spans="1:10" s="123" customFormat="1" ht="27" customHeight="1">
      <c r="A180" s="93"/>
      <c r="B180" s="92">
        <v>329</v>
      </c>
      <c r="C180" s="92" t="s">
        <v>30</v>
      </c>
      <c r="D180" s="94"/>
      <c r="E180" s="95">
        <v>3538</v>
      </c>
      <c r="F180" s="100">
        <v>3000</v>
      </c>
      <c r="G180" s="136">
        <f t="shared" si="2"/>
        <v>-3000</v>
      </c>
      <c r="H180" s="142">
        <v>0</v>
      </c>
      <c r="I180" s="142"/>
      <c r="J180" s="142"/>
    </row>
    <row r="181" spans="1:10" ht="27" customHeight="1">
      <c r="A181" s="97"/>
      <c r="B181" s="97">
        <v>3299</v>
      </c>
      <c r="C181" s="97" t="s">
        <v>30</v>
      </c>
      <c r="D181" s="98">
        <v>58300</v>
      </c>
      <c r="E181" s="96">
        <v>3538</v>
      </c>
      <c r="F181" s="99"/>
      <c r="G181" s="90">
        <f t="shared" si="2"/>
        <v>0</v>
      </c>
      <c r="H181" s="141">
        <v>0</v>
      </c>
      <c r="I181" s="141"/>
      <c r="J181" s="141"/>
    </row>
    <row r="182" spans="1:10" s="123" customFormat="1" ht="27" customHeight="1">
      <c r="A182" s="92" t="s">
        <v>321</v>
      </c>
      <c r="B182" s="92" t="s">
        <v>3</v>
      </c>
      <c r="C182" s="92" t="s">
        <v>348</v>
      </c>
      <c r="D182" s="121"/>
      <c r="E182" s="95">
        <v>2150</v>
      </c>
      <c r="F182" s="100">
        <v>0</v>
      </c>
      <c r="G182" s="136">
        <f t="shared" si="2"/>
        <v>0</v>
      </c>
      <c r="H182" s="142">
        <v>0</v>
      </c>
      <c r="I182" s="142">
        <v>0</v>
      </c>
      <c r="J182" s="142">
        <v>0</v>
      </c>
    </row>
    <row r="183" spans="1:10" s="123" customFormat="1" ht="27" customHeight="1">
      <c r="A183" s="92"/>
      <c r="B183" s="92">
        <v>3</v>
      </c>
      <c r="C183" s="92" t="s">
        <v>164</v>
      </c>
      <c r="D183" s="121"/>
      <c r="E183" s="95">
        <v>2150</v>
      </c>
      <c r="F183" s="100">
        <v>0</v>
      </c>
      <c r="G183" s="136">
        <f t="shared" si="2"/>
        <v>0</v>
      </c>
      <c r="H183" s="142">
        <v>0</v>
      </c>
      <c r="I183" s="142"/>
      <c r="J183" s="142"/>
    </row>
    <row r="184" spans="1:10" s="123" customFormat="1" ht="27" customHeight="1">
      <c r="A184" s="92"/>
      <c r="B184" s="92">
        <v>32</v>
      </c>
      <c r="C184" s="92" t="s">
        <v>163</v>
      </c>
      <c r="D184" s="121"/>
      <c r="E184" s="95">
        <v>2150</v>
      </c>
      <c r="F184" s="100">
        <v>0</v>
      </c>
      <c r="G184" s="136">
        <f t="shared" si="2"/>
        <v>0</v>
      </c>
      <c r="H184" s="142">
        <v>0</v>
      </c>
      <c r="I184" s="141">
        <v>0</v>
      </c>
      <c r="J184" s="141">
        <v>0</v>
      </c>
    </row>
    <row r="185" spans="1:10" s="123" customFormat="1" ht="27" customHeight="1">
      <c r="A185" s="92"/>
      <c r="B185" s="92">
        <v>321</v>
      </c>
      <c r="C185" s="92" t="s">
        <v>322</v>
      </c>
      <c r="D185" s="121"/>
      <c r="E185" s="95">
        <v>2150</v>
      </c>
      <c r="F185" s="100">
        <v>0</v>
      </c>
      <c r="G185" s="136">
        <f t="shared" si="2"/>
        <v>0</v>
      </c>
      <c r="H185" s="142">
        <v>0</v>
      </c>
      <c r="I185" s="142"/>
      <c r="J185" s="142"/>
    </row>
    <row r="186" spans="1:10" ht="27" customHeight="1">
      <c r="A186" s="97"/>
      <c r="B186" s="97">
        <v>3213</v>
      </c>
      <c r="C186" s="97" t="s">
        <v>323</v>
      </c>
      <c r="D186" s="98">
        <v>53082</v>
      </c>
      <c r="E186" s="96">
        <v>2150</v>
      </c>
      <c r="F186" s="99">
        <v>0</v>
      </c>
      <c r="G186" s="90">
        <f t="shared" si="2"/>
        <v>0</v>
      </c>
      <c r="H186" s="141">
        <v>0</v>
      </c>
      <c r="I186" s="141"/>
      <c r="J186" s="141"/>
    </row>
    <row r="187" spans="1:10" s="123" customFormat="1" ht="27" customHeight="1">
      <c r="A187" s="92" t="s">
        <v>332</v>
      </c>
      <c r="B187" s="92" t="s">
        <v>3</v>
      </c>
      <c r="C187" s="92" t="s">
        <v>333</v>
      </c>
      <c r="D187" s="121"/>
      <c r="E187" s="95">
        <v>0</v>
      </c>
      <c r="F187" s="100">
        <v>0</v>
      </c>
      <c r="G187" s="90">
        <f t="shared" si="2"/>
        <v>500</v>
      </c>
      <c r="H187" s="142">
        <v>500</v>
      </c>
      <c r="I187" s="142">
        <v>0</v>
      </c>
      <c r="J187" s="142">
        <v>0</v>
      </c>
    </row>
    <row r="188" spans="1:10" s="123" customFormat="1" ht="27" customHeight="1">
      <c r="A188" s="92"/>
      <c r="B188" s="92">
        <v>3</v>
      </c>
      <c r="C188" s="92" t="s">
        <v>164</v>
      </c>
      <c r="D188" s="121"/>
      <c r="E188" s="95">
        <v>0</v>
      </c>
      <c r="F188" s="100">
        <v>0</v>
      </c>
      <c r="G188" s="90">
        <f t="shared" si="2"/>
        <v>500</v>
      </c>
      <c r="H188" s="142">
        <v>500</v>
      </c>
      <c r="I188" s="142"/>
      <c r="J188" s="142"/>
    </row>
    <row r="189" spans="1:10" s="123" customFormat="1" ht="27" customHeight="1">
      <c r="A189" s="92"/>
      <c r="B189" s="92">
        <v>36</v>
      </c>
      <c r="C189" s="92" t="s">
        <v>349</v>
      </c>
      <c r="D189" s="121"/>
      <c r="E189" s="95">
        <v>0</v>
      </c>
      <c r="F189" s="100">
        <v>0</v>
      </c>
      <c r="G189" s="90">
        <f t="shared" si="2"/>
        <v>500</v>
      </c>
      <c r="H189" s="142">
        <v>500</v>
      </c>
      <c r="I189" s="141">
        <v>0</v>
      </c>
      <c r="J189" s="141">
        <v>0</v>
      </c>
    </row>
    <row r="190" spans="1:10" s="123" customFormat="1" ht="27" customHeight="1">
      <c r="A190" s="92"/>
      <c r="B190" s="92">
        <v>369</v>
      </c>
      <c r="C190" s="92" t="s">
        <v>350</v>
      </c>
      <c r="D190" s="121"/>
      <c r="E190" s="95">
        <v>0</v>
      </c>
      <c r="F190" s="100">
        <v>0</v>
      </c>
      <c r="G190" s="90">
        <f t="shared" si="2"/>
        <v>500</v>
      </c>
      <c r="H190" s="142">
        <v>500</v>
      </c>
      <c r="I190" s="142"/>
      <c r="J190" s="142"/>
    </row>
    <row r="191" spans="1:10" ht="27" customHeight="1">
      <c r="A191" s="97"/>
      <c r="B191" s="97">
        <v>3691</v>
      </c>
      <c r="C191" s="97" t="s">
        <v>334</v>
      </c>
      <c r="D191" s="98">
        <v>58800</v>
      </c>
      <c r="E191" s="96">
        <v>0</v>
      </c>
      <c r="F191" s="99">
        <v>0</v>
      </c>
      <c r="G191" s="90">
        <f t="shared" si="2"/>
        <v>500</v>
      </c>
      <c r="H191" s="141">
        <v>500</v>
      </c>
      <c r="I191" s="141"/>
      <c r="J191" s="141"/>
    </row>
    <row r="192" spans="1:10" s="123" customFormat="1" ht="27" customHeight="1">
      <c r="A192" s="92" t="s">
        <v>311</v>
      </c>
      <c r="B192" s="93" t="s">
        <v>3</v>
      </c>
      <c r="C192" s="92" t="s">
        <v>312</v>
      </c>
      <c r="D192" s="94"/>
      <c r="E192" s="95">
        <v>132489</v>
      </c>
      <c r="F192" s="95">
        <v>153000</v>
      </c>
      <c r="G192" s="136">
        <f t="shared" si="2"/>
        <v>32000</v>
      </c>
      <c r="H192" s="142">
        <f>SUM(H193)</f>
        <v>185000</v>
      </c>
      <c r="I192" s="142">
        <f>SUM(I193:I202)</f>
        <v>173500</v>
      </c>
      <c r="J192" s="142">
        <v>173500</v>
      </c>
    </row>
    <row r="193" spans="1:10" s="123" customFormat="1" ht="27" customHeight="1">
      <c r="A193" s="93"/>
      <c r="B193" s="92">
        <v>3</v>
      </c>
      <c r="C193" s="92" t="s">
        <v>164</v>
      </c>
      <c r="D193" s="94"/>
      <c r="E193" s="95">
        <f>SUM(E194,E200)</f>
        <v>132489</v>
      </c>
      <c r="F193" s="95">
        <v>153000</v>
      </c>
      <c r="G193" s="136">
        <f t="shared" si="2"/>
        <v>32000</v>
      </c>
      <c r="H193" s="142">
        <f>SUM(H194)</f>
        <v>185000</v>
      </c>
      <c r="I193" s="142"/>
      <c r="J193" s="142"/>
    </row>
    <row r="194" spans="1:10" s="123" customFormat="1" ht="27" customHeight="1">
      <c r="A194" s="93"/>
      <c r="B194" s="92">
        <v>32</v>
      </c>
      <c r="C194" s="92" t="s">
        <v>163</v>
      </c>
      <c r="D194" s="94"/>
      <c r="E194" s="95">
        <f>SUM(E195,E198)</f>
        <v>49838</v>
      </c>
      <c r="F194" s="95">
        <v>53000</v>
      </c>
      <c r="G194" s="136">
        <f t="shared" si="2"/>
        <v>132000</v>
      </c>
      <c r="H194" s="142">
        <f>SUM(H195,H200,H198)</f>
        <v>185000</v>
      </c>
      <c r="I194" s="141">
        <v>53500</v>
      </c>
      <c r="J194" s="141">
        <v>53500</v>
      </c>
    </row>
    <row r="195" spans="1:10" s="123" customFormat="1" ht="27" customHeight="1">
      <c r="A195" s="93"/>
      <c r="B195" s="92" t="s">
        <v>37</v>
      </c>
      <c r="C195" s="92" t="s">
        <v>38</v>
      </c>
      <c r="D195" s="94"/>
      <c r="E195" s="95">
        <v>2732</v>
      </c>
      <c r="F195" s="100">
        <v>3000</v>
      </c>
      <c r="G195" s="136">
        <f t="shared" si="2"/>
        <v>0</v>
      </c>
      <c r="H195" s="142">
        <f>SUM(H196:H197)</f>
        <v>3000</v>
      </c>
      <c r="I195" s="142"/>
      <c r="J195" s="142"/>
    </row>
    <row r="196" spans="1:10" ht="27" customHeight="1">
      <c r="A196" s="97"/>
      <c r="B196" s="97" t="s">
        <v>46</v>
      </c>
      <c r="C196" s="97" t="s">
        <v>47</v>
      </c>
      <c r="D196" s="98">
        <v>53082</v>
      </c>
      <c r="E196" s="96">
        <v>1300</v>
      </c>
      <c r="F196" s="99"/>
      <c r="G196" s="90">
        <f t="shared" si="2"/>
        <v>1500</v>
      </c>
      <c r="H196" s="141">
        <v>1500</v>
      </c>
      <c r="I196" s="141"/>
      <c r="J196" s="141"/>
    </row>
    <row r="197" spans="1:10" ht="27" customHeight="1">
      <c r="A197" s="97"/>
      <c r="B197" s="97">
        <v>3222</v>
      </c>
      <c r="C197" s="97" t="s">
        <v>58</v>
      </c>
      <c r="D197" s="98">
        <v>53082</v>
      </c>
      <c r="E197" s="96">
        <v>1432</v>
      </c>
      <c r="F197" s="99"/>
      <c r="G197" s="90">
        <f t="shared" si="2"/>
        <v>1500</v>
      </c>
      <c r="H197" s="141">
        <v>1500</v>
      </c>
      <c r="I197" s="141"/>
      <c r="J197" s="141"/>
    </row>
    <row r="198" spans="1:10" s="123" customFormat="1" ht="27" customHeight="1">
      <c r="A198" s="93"/>
      <c r="B198" s="92" t="s">
        <v>10</v>
      </c>
      <c r="C198" s="92" t="s">
        <v>11</v>
      </c>
      <c r="D198" s="94"/>
      <c r="E198" s="95">
        <v>47106</v>
      </c>
      <c r="F198" s="100">
        <v>50000</v>
      </c>
      <c r="G198" s="136">
        <f t="shared" si="2"/>
        <v>10867.949999999997</v>
      </c>
      <c r="H198" s="142">
        <f>SUM(H199)</f>
        <v>60867.95</v>
      </c>
      <c r="I198" s="142"/>
      <c r="J198" s="142"/>
    </row>
    <row r="199" spans="1:10" ht="27" customHeight="1">
      <c r="A199" s="97"/>
      <c r="B199" s="97" t="s">
        <v>17</v>
      </c>
      <c r="C199" s="97" t="s">
        <v>30</v>
      </c>
      <c r="D199" s="98">
        <v>53082</v>
      </c>
      <c r="E199" s="96">
        <v>47106</v>
      </c>
      <c r="F199" s="99"/>
      <c r="G199" s="90">
        <f t="shared" si="2"/>
        <v>60867.95</v>
      </c>
      <c r="H199" s="141">
        <v>60867.95</v>
      </c>
      <c r="I199" s="141"/>
      <c r="J199" s="141"/>
    </row>
    <row r="200" spans="1:10" s="123" customFormat="1" ht="27" customHeight="1">
      <c r="A200" s="92"/>
      <c r="B200" s="92">
        <v>37</v>
      </c>
      <c r="C200" s="92" t="s">
        <v>166</v>
      </c>
      <c r="D200" s="121"/>
      <c r="E200" s="95">
        <v>82651</v>
      </c>
      <c r="F200" s="100">
        <v>100000</v>
      </c>
      <c r="G200" s="136">
        <f t="shared" si="2"/>
        <v>21132.050000000003</v>
      </c>
      <c r="H200" s="142">
        <f>SUM(H201)</f>
        <v>121132.05</v>
      </c>
      <c r="I200" s="141">
        <v>120000</v>
      </c>
      <c r="J200" s="141">
        <v>120000</v>
      </c>
    </row>
    <row r="201" spans="1:10" s="123" customFormat="1" ht="27" customHeight="1">
      <c r="A201" s="92"/>
      <c r="B201" s="92">
        <v>372</v>
      </c>
      <c r="C201" s="92" t="s">
        <v>13</v>
      </c>
      <c r="D201" s="121"/>
      <c r="E201" s="95">
        <v>82651</v>
      </c>
      <c r="F201" s="100">
        <v>100000</v>
      </c>
      <c r="G201" s="136">
        <f t="shared" si="2"/>
        <v>21132.050000000003</v>
      </c>
      <c r="H201" s="142">
        <f>SUM(H202)</f>
        <v>121132.05</v>
      </c>
      <c r="I201" s="142"/>
      <c r="J201" s="142"/>
    </row>
    <row r="202" spans="1:10" ht="27" customHeight="1">
      <c r="A202" s="97"/>
      <c r="B202" s="97">
        <v>3722</v>
      </c>
      <c r="C202" s="97" t="s">
        <v>313</v>
      </c>
      <c r="D202" s="98">
        <v>53082</v>
      </c>
      <c r="E202" s="96">
        <v>82651</v>
      </c>
      <c r="F202" s="99">
        <v>0</v>
      </c>
      <c r="G202" s="90">
        <f t="shared" si="2"/>
        <v>121132.05</v>
      </c>
      <c r="H202" s="141">
        <v>121132.05</v>
      </c>
      <c r="I202" s="141"/>
      <c r="J202" s="141"/>
    </row>
    <row r="203" spans="1:10" s="123" customFormat="1" ht="27" customHeight="1">
      <c r="A203" s="92" t="s">
        <v>314</v>
      </c>
      <c r="B203" s="92" t="s">
        <v>3</v>
      </c>
      <c r="C203" s="92" t="s">
        <v>326</v>
      </c>
      <c r="D203" s="121"/>
      <c r="E203" s="95">
        <v>0</v>
      </c>
      <c r="F203" s="100">
        <v>1500</v>
      </c>
      <c r="G203" s="136">
        <f t="shared" si="2"/>
        <v>0</v>
      </c>
      <c r="H203" s="142">
        <v>1500</v>
      </c>
      <c r="I203" s="142">
        <v>1500</v>
      </c>
      <c r="J203" s="142">
        <v>1500</v>
      </c>
    </row>
    <row r="204" spans="1:10" s="123" customFormat="1" ht="27" customHeight="1">
      <c r="A204" s="92"/>
      <c r="B204" s="92">
        <v>3</v>
      </c>
      <c r="C204" s="92" t="s">
        <v>164</v>
      </c>
      <c r="D204" s="121"/>
      <c r="E204" s="95">
        <v>0</v>
      </c>
      <c r="F204" s="100">
        <v>1500</v>
      </c>
      <c r="G204" s="136">
        <f t="shared" si="2"/>
        <v>0</v>
      </c>
      <c r="H204" s="142">
        <v>1500</v>
      </c>
      <c r="I204" s="142"/>
      <c r="J204" s="142"/>
    </row>
    <row r="205" spans="1:10" s="123" customFormat="1" ht="27" customHeight="1">
      <c r="A205" s="92"/>
      <c r="B205" s="92">
        <v>32</v>
      </c>
      <c r="C205" s="92" t="s">
        <v>163</v>
      </c>
      <c r="D205" s="121"/>
      <c r="E205" s="95">
        <v>0</v>
      </c>
      <c r="F205" s="100">
        <v>1500</v>
      </c>
      <c r="G205" s="136">
        <f t="shared" si="2"/>
        <v>0</v>
      </c>
      <c r="H205" s="142">
        <v>1500</v>
      </c>
      <c r="I205" s="141">
        <v>1500</v>
      </c>
      <c r="J205" s="141">
        <v>1500</v>
      </c>
    </row>
    <row r="206" spans="1:10" s="123" customFormat="1" ht="27" customHeight="1">
      <c r="A206" s="92"/>
      <c r="B206" s="92">
        <v>329</v>
      </c>
      <c r="C206" s="92" t="s">
        <v>11</v>
      </c>
      <c r="D206" s="121"/>
      <c r="E206" s="95">
        <v>0</v>
      </c>
      <c r="F206" s="100">
        <v>1500</v>
      </c>
      <c r="G206" s="136">
        <f t="shared" si="2"/>
        <v>0</v>
      </c>
      <c r="H206" s="142">
        <v>1500</v>
      </c>
      <c r="I206" s="142"/>
      <c r="J206" s="142"/>
    </row>
    <row r="207" spans="1:10" ht="27" customHeight="1">
      <c r="A207" s="97"/>
      <c r="B207" s="97">
        <v>3299</v>
      </c>
      <c r="C207" s="97" t="s">
        <v>11</v>
      </c>
      <c r="D207" s="98">
        <v>47300</v>
      </c>
      <c r="E207" s="96">
        <v>0</v>
      </c>
      <c r="F207" s="99"/>
      <c r="G207" s="90">
        <f t="shared" si="2"/>
        <v>1500</v>
      </c>
      <c r="H207" s="141">
        <v>1500</v>
      </c>
      <c r="I207" s="141"/>
      <c r="J207" s="141"/>
    </row>
    <row r="208" spans="1:10" s="123" customFormat="1" ht="27" customHeight="1">
      <c r="A208" s="92" t="s">
        <v>315</v>
      </c>
      <c r="B208" s="92" t="s">
        <v>3</v>
      </c>
      <c r="C208" s="92" t="s">
        <v>327</v>
      </c>
      <c r="D208" s="121"/>
      <c r="E208" s="95">
        <v>4471</v>
      </c>
      <c r="F208" s="100">
        <v>10529</v>
      </c>
      <c r="G208" s="136">
        <f t="shared" si="2"/>
        <v>-0.2999999999992724</v>
      </c>
      <c r="H208" s="142">
        <f>SUM(H209)</f>
        <v>10528.7</v>
      </c>
      <c r="I208" s="142">
        <v>0</v>
      </c>
      <c r="J208" s="142">
        <v>0</v>
      </c>
    </row>
    <row r="209" spans="1:10" s="123" customFormat="1" ht="27" customHeight="1">
      <c r="A209" s="92"/>
      <c r="B209" s="92">
        <v>3</v>
      </c>
      <c r="C209" s="92" t="s">
        <v>164</v>
      </c>
      <c r="D209" s="121"/>
      <c r="E209" s="95">
        <v>4471</v>
      </c>
      <c r="F209" s="100">
        <v>10529</v>
      </c>
      <c r="G209" s="136">
        <f t="shared" si="2"/>
        <v>-0.2999999999992724</v>
      </c>
      <c r="H209" s="142">
        <f>SUM(H210)</f>
        <v>10528.7</v>
      </c>
      <c r="I209" s="142"/>
      <c r="J209" s="142"/>
    </row>
    <row r="210" spans="1:10" s="123" customFormat="1" ht="27" customHeight="1">
      <c r="A210" s="92"/>
      <c r="B210" s="92">
        <v>32</v>
      </c>
      <c r="C210" s="92" t="s">
        <v>163</v>
      </c>
      <c r="D210" s="121"/>
      <c r="E210" s="95">
        <f>SUM(E211,E214,E217)</f>
        <v>4471</v>
      </c>
      <c r="F210" s="100">
        <v>10529</v>
      </c>
      <c r="G210" s="136">
        <f t="shared" si="2"/>
        <v>-0.2999999999992724</v>
      </c>
      <c r="H210" s="142">
        <f>SUM(H211,H214,H217)</f>
        <v>10528.7</v>
      </c>
      <c r="I210" s="141">
        <v>0</v>
      </c>
      <c r="J210" s="141">
        <v>0</v>
      </c>
    </row>
    <row r="211" spans="1:10" s="123" customFormat="1" ht="27" customHeight="1">
      <c r="A211" s="92"/>
      <c r="B211" s="92">
        <v>322</v>
      </c>
      <c r="C211" s="92" t="s">
        <v>316</v>
      </c>
      <c r="D211" s="121"/>
      <c r="E211" s="95">
        <v>1174</v>
      </c>
      <c r="F211" s="100">
        <v>1000</v>
      </c>
      <c r="G211" s="136">
        <f t="shared" si="2"/>
        <v>2148.55</v>
      </c>
      <c r="H211" s="142">
        <f>SUM(H212:H213)</f>
        <v>3148.55</v>
      </c>
      <c r="I211" s="142"/>
      <c r="J211" s="142"/>
    </row>
    <row r="212" spans="1:10" ht="27" customHeight="1">
      <c r="A212" s="97"/>
      <c r="B212" s="97">
        <v>3221</v>
      </c>
      <c r="C212" s="97" t="s">
        <v>47</v>
      </c>
      <c r="D212" s="98">
        <v>53082</v>
      </c>
      <c r="E212" s="96">
        <v>905</v>
      </c>
      <c r="F212" s="100"/>
      <c r="G212" s="90">
        <f t="shared" si="2"/>
        <v>1145.55</v>
      </c>
      <c r="H212" s="141">
        <v>1145.55</v>
      </c>
      <c r="I212" s="141"/>
      <c r="J212" s="141"/>
    </row>
    <row r="213" spans="1:10" ht="27" customHeight="1">
      <c r="A213" s="97"/>
      <c r="B213" s="97">
        <v>3225</v>
      </c>
      <c r="C213" s="97" t="s">
        <v>51</v>
      </c>
      <c r="D213" s="98">
        <v>53082</v>
      </c>
      <c r="E213" s="96">
        <v>269</v>
      </c>
      <c r="F213" s="100"/>
      <c r="G213" s="90">
        <f t="shared" si="2"/>
        <v>2003</v>
      </c>
      <c r="H213" s="141">
        <v>2003</v>
      </c>
      <c r="I213" s="141"/>
      <c r="J213" s="141"/>
    </row>
    <row r="214" spans="1:10" s="123" customFormat="1" ht="27" customHeight="1">
      <c r="A214" s="92"/>
      <c r="B214" s="92">
        <v>323</v>
      </c>
      <c r="C214" s="92" t="s">
        <v>15</v>
      </c>
      <c r="D214" s="121"/>
      <c r="E214" s="95">
        <v>2695</v>
      </c>
      <c r="F214" s="100">
        <v>300</v>
      </c>
      <c r="G214" s="136">
        <f t="shared" si="2"/>
        <v>3590.45</v>
      </c>
      <c r="H214" s="142">
        <f>SUM(H215:H216)</f>
        <v>3890.45</v>
      </c>
      <c r="I214" s="142"/>
      <c r="J214" s="142"/>
    </row>
    <row r="215" spans="1:10" ht="27" customHeight="1">
      <c r="A215" s="97"/>
      <c r="B215" s="97">
        <v>3231</v>
      </c>
      <c r="C215" s="97" t="s">
        <v>53</v>
      </c>
      <c r="D215" s="98">
        <v>53082</v>
      </c>
      <c r="E215" s="96">
        <v>38</v>
      </c>
      <c r="F215" s="100"/>
      <c r="G215" s="90">
        <f t="shared" si="2"/>
        <v>52.75</v>
      </c>
      <c r="H215" s="141">
        <v>52.75</v>
      </c>
      <c r="I215" s="141"/>
      <c r="J215" s="141"/>
    </row>
    <row r="216" spans="1:10" ht="27" customHeight="1">
      <c r="A216" s="97"/>
      <c r="B216" s="97">
        <v>3239</v>
      </c>
      <c r="C216" s="97" t="s">
        <v>21</v>
      </c>
      <c r="D216" s="98">
        <v>53082</v>
      </c>
      <c r="E216" s="96">
        <v>2657</v>
      </c>
      <c r="F216" s="100"/>
      <c r="G216" s="90">
        <f t="shared" si="2"/>
        <v>3837.7</v>
      </c>
      <c r="H216" s="141">
        <v>3837.7</v>
      </c>
      <c r="I216" s="141"/>
      <c r="J216" s="141"/>
    </row>
    <row r="217" spans="1:10" s="123" customFormat="1" ht="27" customHeight="1">
      <c r="A217" s="92"/>
      <c r="B217" s="92">
        <v>329</v>
      </c>
      <c r="C217" s="92" t="s">
        <v>11</v>
      </c>
      <c r="D217" s="121"/>
      <c r="E217" s="95">
        <v>602</v>
      </c>
      <c r="F217" s="100">
        <v>9229</v>
      </c>
      <c r="G217" s="136">
        <f t="shared" si="2"/>
        <v>-5739.3</v>
      </c>
      <c r="H217" s="142">
        <v>3489.7</v>
      </c>
      <c r="I217" s="142"/>
      <c r="J217" s="142"/>
    </row>
    <row r="218" spans="1:10" ht="27" customHeight="1">
      <c r="A218" s="97"/>
      <c r="B218" s="97">
        <v>3299</v>
      </c>
      <c r="C218" s="97" t="s">
        <v>11</v>
      </c>
      <c r="D218" s="98">
        <v>53082</v>
      </c>
      <c r="E218" s="96">
        <v>602</v>
      </c>
      <c r="F218" s="100"/>
      <c r="G218" s="90">
        <f t="shared" si="2"/>
        <v>3489.7</v>
      </c>
      <c r="H218" s="141">
        <v>3489.7</v>
      </c>
      <c r="I218" s="141"/>
      <c r="J218" s="141"/>
    </row>
    <row r="219" spans="1:10" s="123" customFormat="1" ht="27" customHeight="1">
      <c r="A219" s="92" t="s">
        <v>262</v>
      </c>
      <c r="B219" s="93" t="s">
        <v>3</v>
      </c>
      <c r="C219" s="92" t="s">
        <v>263</v>
      </c>
      <c r="D219" s="94"/>
      <c r="E219" s="95">
        <v>0</v>
      </c>
      <c r="F219" s="95">
        <v>7000</v>
      </c>
      <c r="G219" s="136">
        <f t="shared" si="2"/>
        <v>0</v>
      </c>
      <c r="H219" s="142">
        <f>SUM(H220)</f>
        <v>7000</v>
      </c>
      <c r="I219" s="142">
        <v>7000</v>
      </c>
      <c r="J219" s="142">
        <v>7000</v>
      </c>
    </row>
    <row r="220" spans="1:10" s="123" customFormat="1" ht="27" customHeight="1">
      <c r="A220" s="93"/>
      <c r="B220" s="92">
        <v>3</v>
      </c>
      <c r="C220" s="92" t="s">
        <v>164</v>
      </c>
      <c r="D220" s="94"/>
      <c r="E220" s="95">
        <v>0</v>
      </c>
      <c r="F220" s="95">
        <v>7000</v>
      </c>
      <c r="G220" s="136">
        <f aca="true" t="shared" si="3" ref="G220:G283">SUM(H220-F220)</f>
        <v>0</v>
      </c>
      <c r="H220" s="142">
        <f>SUM(H221)</f>
        <v>7000</v>
      </c>
      <c r="I220" s="142"/>
      <c r="J220" s="142"/>
    </row>
    <row r="221" spans="1:10" s="123" customFormat="1" ht="27" customHeight="1">
      <c r="A221" s="93"/>
      <c r="B221" s="92">
        <v>32</v>
      </c>
      <c r="C221" s="92" t="s">
        <v>163</v>
      </c>
      <c r="D221" s="94"/>
      <c r="E221" s="95">
        <v>0</v>
      </c>
      <c r="F221" s="95">
        <v>7000</v>
      </c>
      <c r="G221" s="136">
        <f t="shared" si="3"/>
        <v>0</v>
      </c>
      <c r="H221" s="142">
        <f>SUM(H222,H224,H227,H229)</f>
        <v>7000</v>
      </c>
      <c r="I221" s="141">
        <v>7000</v>
      </c>
      <c r="J221" s="141">
        <v>7000</v>
      </c>
    </row>
    <row r="222" spans="1:10" s="123" customFormat="1" ht="27" customHeight="1">
      <c r="A222" s="93"/>
      <c r="B222" s="92">
        <v>321</v>
      </c>
      <c r="C222" s="92" t="s">
        <v>6</v>
      </c>
      <c r="D222" s="94"/>
      <c r="E222" s="95">
        <v>0</v>
      </c>
      <c r="F222" s="95">
        <v>0</v>
      </c>
      <c r="G222" s="136">
        <f t="shared" si="3"/>
        <v>0</v>
      </c>
      <c r="H222" s="142">
        <v>0</v>
      </c>
      <c r="I222" s="142"/>
      <c r="J222" s="142"/>
    </row>
    <row r="223" spans="1:10" ht="27" customHeight="1">
      <c r="A223" s="124"/>
      <c r="B223" s="97">
        <v>3211</v>
      </c>
      <c r="C223" s="97" t="s">
        <v>9</v>
      </c>
      <c r="D223" s="98">
        <v>11001</v>
      </c>
      <c r="E223" s="96"/>
      <c r="F223" s="96"/>
      <c r="G223" s="90">
        <f t="shared" si="3"/>
        <v>0</v>
      </c>
      <c r="H223" s="141">
        <v>0</v>
      </c>
      <c r="I223" s="141"/>
      <c r="J223" s="141"/>
    </row>
    <row r="224" spans="1:10" s="123" customFormat="1" ht="27" customHeight="1">
      <c r="A224" s="93"/>
      <c r="B224" s="92" t="s">
        <v>37</v>
      </c>
      <c r="C224" s="92" t="s">
        <v>38</v>
      </c>
      <c r="D224" s="94"/>
      <c r="E224" s="95">
        <v>0</v>
      </c>
      <c r="F224" s="100">
        <v>1100</v>
      </c>
      <c r="G224" s="136">
        <f t="shared" si="3"/>
        <v>-1100</v>
      </c>
      <c r="H224" s="142">
        <v>0</v>
      </c>
      <c r="I224" s="142"/>
      <c r="J224" s="142"/>
    </row>
    <row r="225" spans="1:10" ht="27" customHeight="1">
      <c r="A225" s="97"/>
      <c r="B225" s="97" t="s">
        <v>46</v>
      </c>
      <c r="C225" s="97" t="s">
        <v>47</v>
      </c>
      <c r="D225" s="98">
        <v>11001</v>
      </c>
      <c r="E225" s="95"/>
      <c r="F225" s="99"/>
      <c r="G225" s="90">
        <f t="shared" si="3"/>
        <v>0</v>
      </c>
      <c r="H225" s="141">
        <v>0</v>
      </c>
      <c r="I225" s="141"/>
      <c r="J225" s="141"/>
    </row>
    <row r="226" spans="1:10" ht="27" customHeight="1">
      <c r="A226" s="97"/>
      <c r="B226" s="97">
        <v>3225</v>
      </c>
      <c r="C226" s="97" t="s">
        <v>51</v>
      </c>
      <c r="D226" s="98">
        <v>11001</v>
      </c>
      <c r="E226" s="95"/>
      <c r="F226" s="99"/>
      <c r="G226" s="90">
        <f t="shared" si="3"/>
        <v>0</v>
      </c>
      <c r="H226" s="141">
        <v>0</v>
      </c>
      <c r="I226" s="141"/>
      <c r="J226" s="141"/>
    </row>
    <row r="227" spans="1:10" s="123" customFormat="1" ht="27" customHeight="1">
      <c r="A227" s="93"/>
      <c r="B227" s="92">
        <v>323</v>
      </c>
      <c r="C227" s="92" t="s">
        <v>15</v>
      </c>
      <c r="D227" s="94"/>
      <c r="E227" s="95">
        <v>0</v>
      </c>
      <c r="F227" s="100">
        <v>900</v>
      </c>
      <c r="G227" s="136">
        <f t="shared" si="3"/>
        <v>-850</v>
      </c>
      <c r="H227" s="142">
        <v>50</v>
      </c>
      <c r="I227" s="142"/>
      <c r="J227" s="142"/>
    </row>
    <row r="228" spans="1:10" ht="27" customHeight="1">
      <c r="A228" s="124"/>
      <c r="B228" s="97">
        <v>3239</v>
      </c>
      <c r="C228" s="97" t="s">
        <v>21</v>
      </c>
      <c r="D228" s="98">
        <v>11001</v>
      </c>
      <c r="E228" s="96">
        <v>0</v>
      </c>
      <c r="F228" s="99"/>
      <c r="G228" s="90">
        <f t="shared" si="3"/>
        <v>50</v>
      </c>
      <c r="H228" s="141">
        <v>50</v>
      </c>
      <c r="I228" s="141"/>
      <c r="J228" s="141"/>
    </row>
    <row r="229" spans="1:10" s="123" customFormat="1" ht="27" customHeight="1">
      <c r="A229" s="93"/>
      <c r="B229" s="92" t="s">
        <v>10</v>
      </c>
      <c r="C229" s="92" t="s">
        <v>11</v>
      </c>
      <c r="D229" s="94"/>
      <c r="E229" s="95">
        <v>0</v>
      </c>
      <c r="F229" s="100">
        <v>5000</v>
      </c>
      <c r="G229" s="136">
        <f t="shared" si="3"/>
        <v>1950</v>
      </c>
      <c r="H229" s="142">
        <v>6950</v>
      </c>
      <c r="I229" s="142"/>
      <c r="J229" s="142"/>
    </row>
    <row r="230" spans="1:10" ht="27" customHeight="1">
      <c r="A230" s="97"/>
      <c r="B230" s="97" t="s">
        <v>17</v>
      </c>
      <c r="C230" s="97" t="s">
        <v>30</v>
      </c>
      <c r="D230" s="98">
        <v>11001</v>
      </c>
      <c r="E230" s="96">
        <v>0</v>
      </c>
      <c r="F230" s="99"/>
      <c r="G230" s="90">
        <f t="shared" si="3"/>
        <v>6950</v>
      </c>
      <c r="H230" s="141">
        <v>6950</v>
      </c>
      <c r="I230" s="141"/>
      <c r="J230" s="141"/>
    </row>
    <row r="231" spans="1:10" s="123" customFormat="1" ht="27" customHeight="1">
      <c r="A231" s="130">
        <v>2302</v>
      </c>
      <c r="B231" s="131" t="s">
        <v>2</v>
      </c>
      <c r="C231" s="130" t="s">
        <v>265</v>
      </c>
      <c r="D231" s="131"/>
      <c r="E231" s="132">
        <v>108</v>
      </c>
      <c r="F231" s="132">
        <v>5550</v>
      </c>
      <c r="G231" s="132">
        <f t="shared" si="3"/>
        <v>-50</v>
      </c>
      <c r="H231" s="138">
        <f>SUM(H232,H244)</f>
        <v>5500</v>
      </c>
      <c r="I231" s="138">
        <f>SUM(I232,I244)</f>
        <v>150</v>
      </c>
      <c r="J231" s="138">
        <v>150</v>
      </c>
    </row>
    <row r="232" spans="1:10" s="123" customFormat="1" ht="27" customHeight="1">
      <c r="A232" s="92" t="s">
        <v>296</v>
      </c>
      <c r="B232" s="93" t="s">
        <v>3</v>
      </c>
      <c r="C232" s="92" t="s">
        <v>297</v>
      </c>
      <c r="D232" s="94"/>
      <c r="E232" s="100">
        <v>0</v>
      </c>
      <c r="F232" s="100">
        <v>5400</v>
      </c>
      <c r="G232" s="136">
        <f t="shared" si="3"/>
        <v>100</v>
      </c>
      <c r="H232" s="142">
        <f>SUM(H233)</f>
        <v>5500</v>
      </c>
      <c r="I232" s="142">
        <v>0</v>
      </c>
      <c r="J232" s="142">
        <v>0</v>
      </c>
    </row>
    <row r="233" spans="1:10" s="123" customFormat="1" ht="27" customHeight="1">
      <c r="A233" s="93"/>
      <c r="B233" s="92">
        <v>3</v>
      </c>
      <c r="C233" s="92" t="s">
        <v>164</v>
      </c>
      <c r="D233" s="94"/>
      <c r="E233" s="100">
        <v>0</v>
      </c>
      <c r="F233" s="100">
        <v>5400</v>
      </c>
      <c r="G233" s="136">
        <f t="shared" si="3"/>
        <v>100</v>
      </c>
      <c r="H233" s="142">
        <f>SUM(H234,H241)</f>
        <v>5500</v>
      </c>
      <c r="I233" s="142"/>
      <c r="J233" s="142"/>
    </row>
    <row r="234" spans="1:10" s="123" customFormat="1" ht="27" customHeight="1">
      <c r="A234" s="93"/>
      <c r="B234" s="92">
        <v>31</v>
      </c>
      <c r="C234" s="92" t="s">
        <v>163</v>
      </c>
      <c r="D234" s="94"/>
      <c r="E234" s="100">
        <v>0</v>
      </c>
      <c r="F234" s="100">
        <v>4995</v>
      </c>
      <c r="G234" s="136">
        <f t="shared" si="3"/>
        <v>-195</v>
      </c>
      <c r="H234" s="142">
        <f>SUM(H235,H237,H239)</f>
        <v>4800</v>
      </c>
      <c r="I234" s="141">
        <v>0</v>
      </c>
      <c r="J234" s="141">
        <v>0</v>
      </c>
    </row>
    <row r="235" spans="1:10" s="123" customFormat="1" ht="27" customHeight="1">
      <c r="A235" s="93"/>
      <c r="B235" s="92">
        <v>311</v>
      </c>
      <c r="C235" s="92" t="s">
        <v>38</v>
      </c>
      <c r="D235" s="121"/>
      <c r="E235" s="100">
        <v>0</v>
      </c>
      <c r="F235" s="100">
        <v>3000</v>
      </c>
      <c r="G235" s="136">
        <f t="shared" si="3"/>
        <v>1008</v>
      </c>
      <c r="H235" s="142">
        <f>SUM(H236)</f>
        <v>4008</v>
      </c>
      <c r="I235" s="142"/>
      <c r="J235" s="142"/>
    </row>
    <row r="236" spans="1:10" ht="27" customHeight="1">
      <c r="A236" s="124"/>
      <c r="B236" s="97">
        <v>3111</v>
      </c>
      <c r="C236" s="97" t="s">
        <v>240</v>
      </c>
      <c r="D236" s="98">
        <v>11001</v>
      </c>
      <c r="E236" s="99">
        <v>0</v>
      </c>
      <c r="F236" s="99"/>
      <c r="G236" s="90">
        <f t="shared" si="3"/>
        <v>4008</v>
      </c>
      <c r="H236" s="141">
        <v>4008</v>
      </c>
      <c r="I236" s="141"/>
      <c r="J236" s="141"/>
    </row>
    <row r="237" spans="1:10" s="123" customFormat="1" ht="27" customHeight="1">
      <c r="A237" s="93"/>
      <c r="B237" s="92">
        <v>312</v>
      </c>
      <c r="C237" s="92" t="s">
        <v>242</v>
      </c>
      <c r="D237" s="121"/>
      <c r="E237" s="100">
        <v>0</v>
      </c>
      <c r="F237" s="100">
        <v>1500</v>
      </c>
      <c r="G237" s="136">
        <f t="shared" si="3"/>
        <v>-1500</v>
      </c>
      <c r="H237" s="142">
        <v>0</v>
      </c>
      <c r="I237" s="142"/>
      <c r="J237" s="142"/>
    </row>
    <row r="238" spans="1:10" ht="27" customHeight="1">
      <c r="A238" s="124"/>
      <c r="B238" s="97">
        <v>3121</v>
      </c>
      <c r="C238" s="97" t="s">
        <v>242</v>
      </c>
      <c r="D238" s="98">
        <v>11001</v>
      </c>
      <c r="E238" s="99">
        <v>0</v>
      </c>
      <c r="F238" s="99"/>
      <c r="G238" s="90">
        <f t="shared" si="3"/>
        <v>0</v>
      </c>
      <c r="H238" s="141">
        <v>0</v>
      </c>
      <c r="I238" s="141"/>
      <c r="J238" s="141"/>
    </row>
    <row r="239" spans="1:10" s="123" customFormat="1" ht="27" customHeight="1">
      <c r="A239" s="92"/>
      <c r="B239" s="92">
        <v>313</v>
      </c>
      <c r="C239" s="92" t="s">
        <v>58</v>
      </c>
      <c r="D239" s="121"/>
      <c r="E239" s="100">
        <v>0</v>
      </c>
      <c r="F239" s="100">
        <v>495</v>
      </c>
      <c r="G239" s="136">
        <f t="shared" si="3"/>
        <v>297</v>
      </c>
      <c r="H239" s="142">
        <f>SUM(H240)</f>
        <v>792</v>
      </c>
      <c r="I239" s="142"/>
      <c r="J239" s="142"/>
    </row>
    <row r="240" spans="1:10" ht="27" customHeight="1">
      <c r="A240" s="97"/>
      <c r="B240" s="97">
        <v>3132</v>
      </c>
      <c r="C240" s="97" t="s">
        <v>317</v>
      </c>
      <c r="D240" s="98">
        <v>11001</v>
      </c>
      <c r="E240" s="99">
        <v>0</v>
      </c>
      <c r="F240" s="99"/>
      <c r="G240" s="90">
        <f t="shared" si="3"/>
        <v>792</v>
      </c>
      <c r="H240" s="141">
        <v>792</v>
      </c>
      <c r="I240" s="141"/>
      <c r="J240" s="141"/>
    </row>
    <row r="241" spans="1:10" s="123" customFormat="1" ht="27" customHeight="1">
      <c r="A241" s="92"/>
      <c r="B241" s="92">
        <v>32</v>
      </c>
      <c r="C241" s="92" t="s">
        <v>163</v>
      </c>
      <c r="D241" s="121"/>
      <c r="E241" s="100">
        <v>0</v>
      </c>
      <c r="F241" s="100">
        <v>405</v>
      </c>
      <c r="G241" s="136">
        <f t="shared" si="3"/>
        <v>295</v>
      </c>
      <c r="H241" s="142">
        <v>700</v>
      </c>
      <c r="I241" s="141">
        <v>0</v>
      </c>
      <c r="J241" s="141">
        <v>0</v>
      </c>
    </row>
    <row r="242" spans="1:10" s="123" customFormat="1" ht="27" customHeight="1">
      <c r="A242" s="92"/>
      <c r="B242" s="92">
        <v>321</v>
      </c>
      <c r="C242" s="92" t="s">
        <v>6</v>
      </c>
      <c r="D242" s="121"/>
      <c r="E242" s="100">
        <v>0</v>
      </c>
      <c r="F242" s="100">
        <v>405</v>
      </c>
      <c r="G242" s="136">
        <f t="shared" si="3"/>
        <v>295</v>
      </c>
      <c r="H242" s="142">
        <v>700</v>
      </c>
      <c r="I242" s="142"/>
      <c r="J242" s="142"/>
    </row>
    <row r="243" spans="1:10" ht="27" customHeight="1">
      <c r="A243" s="97"/>
      <c r="B243" s="97">
        <v>3212</v>
      </c>
      <c r="C243" s="97" t="s">
        <v>246</v>
      </c>
      <c r="D243" s="98">
        <v>11001</v>
      </c>
      <c r="E243" s="99">
        <v>0</v>
      </c>
      <c r="F243" s="99"/>
      <c r="G243" s="90">
        <f t="shared" si="3"/>
        <v>700</v>
      </c>
      <c r="H243" s="141">
        <v>700</v>
      </c>
      <c r="I243" s="141"/>
      <c r="J243" s="141"/>
    </row>
    <row r="244" spans="1:10" s="123" customFormat="1" ht="27" customHeight="1">
      <c r="A244" s="92" t="s">
        <v>266</v>
      </c>
      <c r="B244" s="93" t="s">
        <v>3</v>
      </c>
      <c r="C244" s="92" t="s">
        <v>267</v>
      </c>
      <c r="D244" s="94"/>
      <c r="E244" s="100">
        <v>108</v>
      </c>
      <c r="F244" s="100">
        <v>150</v>
      </c>
      <c r="G244" s="136">
        <f t="shared" si="3"/>
        <v>-150</v>
      </c>
      <c r="H244" s="142">
        <v>0</v>
      </c>
      <c r="I244" s="142">
        <v>150</v>
      </c>
      <c r="J244" s="142">
        <v>150</v>
      </c>
    </row>
    <row r="245" spans="1:10" s="123" customFormat="1" ht="27" customHeight="1">
      <c r="A245" s="93"/>
      <c r="B245" s="92">
        <v>3</v>
      </c>
      <c r="C245" s="92" t="s">
        <v>164</v>
      </c>
      <c r="D245" s="94"/>
      <c r="E245" s="95">
        <v>108</v>
      </c>
      <c r="F245" s="100">
        <v>150</v>
      </c>
      <c r="G245" s="136">
        <f t="shared" si="3"/>
        <v>-150</v>
      </c>
      <c r="H245" s="142">
        <v>0</v>
      </c>
      <c r="I245" s="142"/>
      <c r="J245" s="142"/>
    </row>
    <row r="246" spans="1:10" s="123" customFormat="1" ht="27" customHeight="1">
      <c r="A246" s="93"/>
      <c r="B246" s="92">
        <v>32</v>
      </c>
      <c r="C246" s="92" t="s">
        <v>163</v>
      </c>
      <c r="D246" s="94"/>
      <c r="E246" s="95">
        <v>108</v>
      </c>
      <c r="F246" s="100">
        <v>150</v>
      </c>
      <c r="G246" s="136">
        <f t="shared" si="3"/>
        <v>-150</v>
      </c>
      <c r="H246" s="142">
        <v>0</v>
      </c>
      <c r="I246" s="141">
        <v>150</v>
      </c>
      <c r="J246" s="141">
        <v>150</v>
      </c>
    </row>
    <row r="247" spans="1:10" s="123" customFormat="1" ht="27" customHeight="1">
      <c r="A247" s="93"/>
      <c r="B247" s="92" t="s">
        <v>37</v>
      </c>
      <c r="C247" s="92" t="s">
        <v>38</v>
      </c>
      <c r="D247" s="94"/>
      <c r="E247" s="95">
        <v>108</v>
      </c>
      <c r="F247" s="100">
        <v>150</v>
      </c>
      <c r="G247" s="136">
        <f t="shared" si="3"/>
        <v>-150</v>
      </c>
      <c r="H247" s="142">
        <v>0</v>
      </c>
      <c r="I247" s="142"/>
      <c r="J247" s="142"/>
    </row>
    <row r="248" spans="1:10" ht="27" customHeight="1">
      <c r="A248" s="97"/>
      <c r="B248" s="97" t="s">
        <v>57</v>
      </c>
      <c r="C248" s="97" t="s">
        <v>58</v>
      </c>
      <c r="D248" s="98">
        <v>53060</v>
      </c>
      <c r="E248" s="96">
        <v>108</v>
      </c>
      <c r="F248" s="99"/>
      <c r="G248" s="90">
        <f t="shared" si="3"/>
        <v>0</v>
      </c>
      <c r="H248" s="141">
        <v>0</v>
      </c>
      <c r="I248" s="141"/>
      <c r="J248" s="141"/>
    </row>
    <row r="249" spans="1:10" s="123" customFormat="1" ht="27" customHeight="1">
      <c r="A249" s="130">
        <v>2401</v>
      </c>
      <c r="B249" s="131" t="s">
        <v>2</v>
      </c>
      <c r="C249" s="130" t="s">
        <v>268</v>
      </c>
      <c r="D249" s="131"/>
      <c r="E249" s="132">
        <v>8739</v>
      </c>
      <c r="F249" s="132">
        <v>1069</v>
      </c>
      <c r="G249" s="132">
        <f t="shared" si="3"/>
        <v>-0.25</v>
      </c>
      <c r="H249" s="138">
        <f>SUM(H250)</f>
        <v>1068.75</v>
      </c>
      <c r="I249" s="138">
        <v>0</v>
      </c>
      <c r="J249" s="138">
        <v>0</v>
      </c>
    </row>
    <row r="250" spans="1:10" s="123" customFormat="1" ht="27" customHeight="1">
      <c r="A250" s="92" t="s">
        <v>269</v>
      </c>
      <c r="B250" s="93" t="s">
        <v>3</v>
      </c>
      <c r="C250" s="92" t="s">
        <v>270</v>
      </c>
      <c r="D250" s="94"/>
      <c r="E250" s="95">
        <v>8739</v>
      </c>
      <c r="F250" s="95">
        <v>1069</v>
      </c>
      <c r="G250" s="136">
        <f t="shared" si="3"/>
        <v>-0.25</v>
      </c>
      <c r="H250" s="142">
        <f>SUM(H251)</f>
        <v>1068.75</v>
      </c>
      <c r="I250" s="142"/>
      <c r="J250" s="142"/>
    </row>
    <row r="251" spans="1:10" s="123" customFormat="1" ht="27" customHeight="1">
      <c r="A251" s="93"/>
      <c r="B251" s="92">
        <v>3</v>
      </c>
      <c r="C251" s="92" t="s">
        <v>164</v>
      </c>
      <c r="D251" s="94"/>
      <c r="E251" s="95">
        <v>8739</v>
      </c>
      <c r="F251" s="95">
        <v>1069</v>
      </c>
      <c r="G251" s="136">
        <f t="shared" si="3"/>
        <v>-0.25</v>
      </c>
      <c r="H251" s="142">
        <f>SUM(H252)</f>
        <v>1068.75</v>
      </c>
      <c r="I251" s="142"/>
      <c r="J251" s="142"/>
    </row>
    <row r="252" spans="1:10" s="123" customFormat="1" ht="27" customHeight="1">
      <c r="A252" s="93"/>
      <c r="B252" s="92">
        <v>32</v>
      </c>
      <c r="C252" s="92" t="s">
        <v>163</v>
      </c>
      <c r="D252" s="94"/>
      <c r="E252" s="95">
        <v>8739</v>
      </c>
      <c r="F252" s="95">
        <v>1069</v>
      </c>
      <c r="G252" s="136">
        <f t="shared" si="3"/>
        <v>-0.25</v>
      </c>
      <c r="H252" s="142">
        <f>SUM(H253,H255)</f>
        <v>1068.75</v>
      </c>
      <c r="I252" s="141">
        <v>0</v>
      </c>
      <c r="J252" s="141">
        <v>0</v>
      </c>
    </row>
    <row r="253" spans="1:10" s="123" customFormat="1" ht="27" customHeight="1">
      <c r="A253" s="93"/>
      <c r="B253" s="92">
        <v>322</v>
      </c>
      <c r="C253" s="92" t="s">
        <v>295</v>
      </c>
      <c r="D253" s="94"/>
      <c r="E253" s="95">
        <v>0</v>
      </c>
      <c r="F253" s="100">
        <v>1069</v>
      </c>
      <c r="G253" s="136">
        <f t="shared" si="3"/>
        <v>-1069</v>
      </c>
      <c r="H253" s="142">
        <v>0</v>
      </c>
      <c r="I253" s="142"/>
      <c r="J253" s="142"/>
    </row>
    <row r="254" spans="1:10" ht="27" customHeight="1">
      <c r="A254" s="97"/>
      <c r="B254" s="97">
        <v>3225</v>
      </c>
      <c r="C254" s="97" t="s">
        <v>51</v>
      </c>
      <c r="D254" s="98">
        <v>48005</v>
      </c>
      <c r="E254" s="96">
        <v>0</v>
      </c>
      <c r="F254" s="99"/>
      <c r="G254" s="90">
        <f t="shared" si="3"/>
        <v>0</v>
      </c>
      <c r="H254" s="141">
        <v>0</v>
      </c>
      <c r="I254" s="141"/>
      <c r="J254" s="141"/>
    </row>
    <row r="255" spans="1:10" s="123" customFormat="1" ht="27" customHeight="1">
      <c r="A255" s="92"/>
      <c r="B255" s="92">
        <v>323</v>
      </c>
      <c r="C255" s="92" t="s">
        <v>15</v>
      </c>
      <c r="D255" s="121"/>
      <c r="E255" s="95">
        <v>8739</v>
      </c>
      <c r="F255" s="100"/>
      <c r="G255" s="136">
        <f t="shared" si="3"/>
        <v>1068.75</v>
      </c>
      <c r="H255" s="142">
        <f>SUM(H256)</f>
        <v>1068.75</v>
      </c>
      <c r="I255" s="142"/>
      <c r="J255" s="142"/>
    </row>
    <row r="256" spans="1:10" ht="27" customHeight="1">
      <c r="A256" s="97"/>
      <c r="B256" s="97">
        <v>3232</v>
      </c>
      <c r="C256" s="97" t="s">
        <v>23</v>
      </c>
      <c r="D256" s="98">
        <v>48005</v>
      </c>
      <c r="E256" s="96">
        <v>8739</v>
      </c>
      <c r="F256" s="99"/>
      <c r="G256" s="90">
        <f t="shared" si="3"/>
        <v>1068.75</v>
      </c>
      <c r="H256" s="141">
        <v>1068.75</v>
      </c>
      <c r="I256" s="141"/>
      <c r="J256" s="141"/>
    </row>
    <row r="257" spans="1:10" s="123" customFormat="1" ht="27" customHeight="1">
      <c r="A257" s="130">
        <v>2403</v>
      </c>
      <c r="B257" s="131" t="s">
        <v>2</v>
      </c>
      <c r="C257" s="130" t="s">
        <v>271</v>
      </c>
      <c r="D257" s="131"/>
      <c r="E257" s="132">
        <v>469928</v>
      </c>
      <c r="F257" s="132">
        <f>SUM(F258+F263)</f>
        <v>0</v>
      </c>
      <c r="G257" s="132">
        <f t="shared" si="3"/>
        <v>0</v>
      </c>
      <c r="H257" s="138">
        <v>0</v>
      </c>
      <c r="I257" s="138">
        <v>0</v>
      </c>
      <c r="J257" s="138">
        <v>0</v>
      </c>
    </row>
    <row r="258" spans="1:10" s="123" customFormat="1" ht="27" customHeight="1">
      <c r="A258" s="92" t="s">
        <v>272</v>
      </c>
      <c r="B258" s="93" t="s">
        <v>3</v>
      </c>
      <c r="C258" s="92" t="s">
        <v>273</v>
      </c>
      <c r="D258" s="94"/>
      <c r="E258" s="95">
        <v>7000</v>
      </c>
      <c r="F258" s="95">
        <f>F259</f>
        <v>0</v>
      </c>
      <c r="G258" s="136">
        <f t="shared" si="3"/>
        <v>0</v>
      </c>
      <c r="H258" s="142">
        <v>0</v>
      </c>
      <c r="I258" s="142"/>
      <c r="J258" s="142"/>
    </row>
    <row r="259" spans="1:10" s="123" customFormat="1" ht="27" customHeight="1">
      <c r="A259" s="93"/>
      <c r="B259" s="92">
        <v>4</v>
      </c>
      <c r="C259" s="92" t="s">
        <v>168</v>
      </c>
      <c r="D259" s="94"/>
      <c r="E259" s="95">
        <v>7000</v>
      </c>
      <c r="F259" s="95">
        <f>SUM(F260)</f>
        <v>0</v>
      </c>
      <c r="G259" s="136">
        <f t="shared" si="3"/>
        <v>0</v>
      </c>
      <c r="H259" s="142">
        <v>0</v>
      </c>
      <c r="I259" s="141">
        <v>0</v>
      </c>
      <c r="J259" s="141">
        <v>0</v>
      </c>
    </row>
    <row r="260" spans="1:10" s="123" customFormat="1" ht="27" customHeight="1">
      <c r="A260" s="93"/>
      <c r="B260" s="92">
        <v>41</v>
      </c>
      <c r="C260" s="92" t="s">
        <v>169</v>
      </c>
      <c r="D260" s="94"/>
      <c r="E260" s="95">
        <v>7000</v>
      </c>
      <c r="F260" s="95">
        <f>F261</f>
        <v>0</v>
      </c>
      <c r="G260" s="136">
        <f t="shared" si="3"/>
        <v>0</v>
      </c>
      <c r="H260" s="142">
        <v>0</v>
      </c>
      <c r="I260" s="142"/>
      <c r="J260" s="142"/>
    </row>
    <row r="261" spans="1:10" s="123" customFormat="1" ht="27" customHeight="1">
      <c r="A261" s="93"/>
      <c r="B261" s="92" t="s">
        <v>26</v>
      </c>
      <c r="C261" s="92" t="s">
        <v>27</v>
      </c>
      <c r="D261" s="94"/>
      <c r="E261" s="95">
        <v>7000</v>
      </c>
      <c r="F261" s="95">
        <v>0</v>
      </c>
      <c r="G261" s="136">
        <f t="shared" si="3"/>
        <v>0</v>
      </c>
      <c r="H261" s="142">
        <v>0</v>
      </c>
      <c r="I261" s="142"/>
      <c r="J261" s="142"/>
    </row>
    <row r="262" spans="1:10" ht="27" customHeight="1">
      <c r="A262" s="97"/>
      <c r="B262" s="97">
        <v>4126</v>
      </c>
      <c r="C262" s="97" t="s">
        <v>274</v>
      </c>
      <c r="D262" s="98">
        <v>48006</v>
      </c>
      <c r="E262" s="96">
        <v>7000</v>
      </c>
      <c r="F262" s="99"/>
      <c r="G262" s="90">
        <f t="shared" si="3"/>
        <v>0</v>
      </c>
      <c r="H262" s="141">
        <v>0</v>
      </c>
      <c r="I262" s="141"/>
      <c r="J262" s="141"/>
    </row>
    <row r="263" spans="1:10" s="123" customFormat="1" ht="27" customHeight="1">
      <c r="A263" s="92" t="s">
        <v>324</v>
      </c>
      <c r="B263" s="93" t="s">
        <v>3</v>
      </c>
      <c r="C263" s="92" t="s">
        <v>325</v>
      </c>
      <c r="D263" s="94"/>
      <c r="E263" s="95">
        <v>462928</v>
      </c>
      <c r="F263" s="95">
        <v>0</v>
      </c>
      <c r="G263" s="136">
        <f t="shared" si="3"/>
        <v>0</v>
      </c>
      <c r="H263" s="142">
        <v>0</v>
      </c>
      <c r="I263" s="142">
        <v>0</v>
      </c>
      <c r="J263" s="142">
        <v>0</v>
      </c>
    </row>
    <row r="264" spans="1:10" s="123" customFormat="1" ht="27" customHeight="1">
      <c r="A264" s="93"/>
      <c r="B264" s="92">
        <v>4</v>
      </c>
      <c r="C264" s="92" t="s">
        <v>168</v>
      </c>
      <c r="D264" s="94"/>
      <c r="E264" s="95">
        <v>462928</v>
      </c>
      <c r="F264" s="95">
        <f>SUM(F265)</f>
        <v>0</v>
      </c>
      <c r="G264" s="136">
        <f t="shared" si="3"/>
        <v>0</v>
      </c>
      <c r="H264" s="142">
        <v>0</v>
      </c>
      <c r="I264" s="142"/>
      <c r="J264" s="142"/>
    </row>
    <row r="265" spans="1:10" s="123" customFormat="1" ht="27" customHeight="1">
      <c r="A265" s="93"/>
      <c r="B265" s="92">
        <v>45</v>
      </c>
      <c r="C265" s="92" t="s">
        <v>275</v>
      </c>
      <c r="D265" s="94"/>
      <c r="E265" s="95">
        <v>462928</v>
      </c>
      <c r="F265" s="100">
        <f>SUM(F266,)</f>
        <v>0</v>
      </c>
      <c r="G265" s="136">
        <f t="shared" si="3"/>
        <v>0</v>
      </c>
      <c r="H265" s="142">
        <v>0</v>
      </c>
      <c r="I265" s="141">
        <v>0</v>
      </c>
      <c r="J265" s="141">
        <v>0</v>
      </c>
    </row>
    <row r="266" spans="1:10" s="123" customFormat="1" ht="27" customHeight="1">
      <c r="A266" s="93"/>
      <c r="B266" s="92">
        <v>451</v>
      </c>
      <c r="C266" s="92" t="s">
        <v>276</v>
      </c>
      <c r="D266" s="94"/>
      <c r="E266" s="95">
        <v>462928</v>
      </c>
      <c r="F266" s="100">
        <v>0</v>
      </c>
      <c r="G266" s="136">
        <f t="shared" si="3"/>
        <v>0</v>
      </c>
      <c r="H266" s="142">
        <v>0</v>
      </c>
      <c r="I266" s="142"/>
      <c r="J266" s="142"/>
    </row>
    <row r="267" spans="1:10" ht="27" customHeight="1">
      <c r="A267" s="97"/>
      <c r="B267" s="97">
        <v>4511</v>
      </c>
      <c r="C267" s="97" t="s">
        <v>276</v>
      </c>
      <c r="D267" s="98">
        <v>48006</v>
      </c>
      <c r="E267" s="96">
        <v>462928</v>
      </c>
      <c r="F267" s="99"/>
      <c r="G267" s="90">
        <f t="shared" si="3"/>
        <v>0</v>
      </c>
      <c r="H267" s="141">
        <v>0</v>
      </c>
      <c r="I267" s="141"/>
      <c r="J267" s="141"/>
    </row>
    <row r="268" spans="1:10" s="123" customFormat="1" ht="27" customHeight="1">
      <c r="A268" s="130">
        <v>2405</v>
      </c>
      <c r="B268" s="131" t="s">
        <v>2</v>
      </c>
      <c r="C268" s="130" t="s">
        <v>277</v>
      </c>
      <c r="D268" s="131"/>
      <c r="E268" s="132">
        <f>SUM(E269,E275)</f>
        <v>16227</v>
      </c>
      <c r="F268" s="132">
        <v>1000</v>
      </c>
      <c r="G268" s="132">
        <f t="shared" si="3"/>
        <v>4000</v>
      </c>
      <c r="H268" s="138">
        <f>SUM(H269,H275)</f>
        <v>5000</v>
      </c>
      <c r="I268" s="138">
        <v>1000</v>
      </c>
      <c r="J268" s="138">
        <v>1000</v>
      </c>
    </row>
    <row r="269" spans="1:10" s="123" customFormat="1" ht="27" customHeight="1">
      <c r="A269" s="92" t="s">
        <v>279</v>
      </c>
      <c r="B269" s="93" t="s">
        <v>3</v>
      </c>
      <c r="C269" s="92" t="s">
        <v>280</v>
      </c>
      <c r="D269" s="94"/>
      <c r="E269" s="95">
        <v>13227</v>
      </c>
      <c r="F269" s="95">
        <v>0</v>
      </c>
      <c r="G269" s="136">
        <f t="shared" si="3"/>
        <v>1000</v>
      </c>
      <c r="H269" s="142">
        <f>SUM(H270)</f>
        <v>1000</v>
      </c>
      <c r="I269" s="142">
        <v>0</v>
      </c>
      <c r="J269" s="142">
        <v>0</v>
      </c>
    </row>
    <row r="270" spans="1:10" s="123" customFormat="1" ht="27" customHeight="1">
      <c r="A270" s="93"/>
      <c r="B270" s="92">
        <v>4</v>
      </c>
      <c r="C270" s="92" t="s">
        <v>168</v>
      </c>
      <c r="D270" s="94"/>
      <c r="E270" s="95">
        <v>13227</v>
      </c>
      <c r="F270" s="95">
        <v>0</v>
      </c>
      <c r="G270" s="136">
        <f t="shared" si="3"/>
        <v>1000</v>
      </c>
      <c r="H270" s="142">
        <f>SUM(H271)</f>
        <v>1000</v>
      </c>
      <c r="I270" s="142"/>
      <c r="J270" s="142"/>
    </row>
    <row r="271" spans="1:10" s="123" customFormat="1" ht="27" customHeight="1">
      <c r="A271" s="93"/>
      <c r="B271" s="92">
        <v>42</v>
      </c>
      <c r="C271" s="92" t="s">
        <v>167</v>
      </c>
      <c r="D271" s="94"/>
      <c r="E271" s="95">
        <v>13227</v>
      </c>
      <c r="F271" s="95">
        <v>0</v>
      </c>
      <c r="G271" s="136">
        <f t="shared" si="3"/>
        <v>1000</v>
      </c>
      <c r="H271" s="142">
        <f>SUM(H272)</f>
        <v>1000</v>
      </c>
      <c r="I271" s="141">
        <v>0</v>
      </c>
      <c r="J271" s="141">
        <v>0</v>
      </c>
    </row>
    <row r="272" spans="1:10" s="123" customFormat="1" ht="27" customHeight="1">
      <c r="A272" s="93"/>
      <c r="B272" s="92">
        <v>422</v>
      </c>
      <c r="C272" s="92" t="s">
        <v>278</v>
      </c>
      <c r="D272" s="94"/>
      <c r="E272" s="95">
        <v>13227</v>
      </c>
      <c r="F272" s="95">
        <v>0</v>
      </c>
      <c r="G272" s="136">
        <f t="shared" si="3"/>
        <v>1000</v>
      </c>
      <c r="H272" s="142">
        <f>SUM(H273:H274)</f>
        <v>1000</v>
      </c>
      <c r="I272" s="142"/>
      <c r="J272" s="142"/>
    </row>
    <row r="273" spans="1:10" ht="27" customHeight="1">
      <c r="A273" s="97"/>
      <c r="B273" s="97" t="s">
        <v>24</v>
      </c>
      <c r="C273" s="97" t="s">
        <v>25</v>
      </c>
      <c r="D273" s="98">
        <v>48006</v>
      </c>
      <c r="E273" s="96">
        <v>2866</v>
      </c>
      <c r="F273" s="96">
        <v>0</v>
      </c>
      <c r="G273" s="90">
        <f t="shared" si="3"/>
        <v>0</v>
      </c>
      <c r="H273" s="141">
        <v>0</v>
      </c>
      <c r="I273" s="141"/>
      <c r="J273" s="141"/>
    </row>
    <row r="274" spans="1:10" ht="27" customHeight="1">
      <c r="A274" s="97"/>
      <c r="B274" s="97">
        <v>4223</v>
      </c>
      <c r="C274" s="97" t="s">
        <v>60</v>
      </c>
      <c r="D274" s="98">
        <v>62300</v>
      </c>
      <c r="E274" s="96">
        <v>10361</v>
      </c>
      <c r="F274" s="96">
        <v>0</v>
      </c>
      <c r="G274" s="90">
        <f t="shared" si="3"/>
        <v>1000</v>
      </c>
      <c r="H274" s="141">
        <v>1000</v>
      </c>
      <c r="I274" s="141"/>
      <c r="J274" s="141"/>
    </row>
    <row r="275" spans="1:10" s="123" customFormat="1" ht="27" customHeight="1">
      <c r="A275" s="92" t="s">
        <v>284</v>
      </c>
      <c r="B275" s="93" t="s">
        <v>3</v>
      </c>
      <c r="C275" s="92" t="s">
        <v>285</v>
      </c>
      <c r="D275" s="94"/>
      <c r="E275" s="95">
        <v>3000</v>
      </c>
      <c r="F275" s="95">
        <v>1000</v>
      </c>
      <c r="G275" s="136">
        <f t="shared" si="3"/>
        <v>3000</v>
      </c>
      <c r="H275" s="142">
        <f>SUM(H276)</f>
        <v>4000</v>
      </c>
      <c r="I275" s="142">
        <v>1000</v>
      </c>
      <c r="J275" s="142">
        <v>1000</v>
      </c>
    </row>
    <row r="276" spans="1:10" s="123" customFormat="1" ht="27" customHeight="1">
      <c r="A276" s="93"/>
      <c r="B276" s="92">
        <v>4</v>
      </c>
      <c r="C276" s="92" t="s">
        <v>168</v>
      </c>
      <c r="D276" s="94"/>
      <c r="E276" s="95">
        <v>3000</v>
      </c>
      <c r="F276" s="95">
        <v>1000</v>
      </c>
      <c r="G276" s="136">
        <f t="shared" si="3"/>
        <v>3000</v>
      </c>
      <c r="H276" s="142">
        <f>SUM(H277)</f>
        <v>4000</v>
      </c>
      <c r="I276" s="142"/>
      <c r="J276" s="142"/>
    </row>
    <row r="277" spans="1:10" s="123" customFormat="1" ht="27" customHeight="1">
      <c r="A277" s="93"/>
      <c r="B277" s="92">
        <v>42</v>
      </c>
      <c r="C277" s="92" t="s">
        <v>167</v>
      </c>
      <c r="D277" s="94"/>
      <c r="E277" s="95">
        <v>3000</v>
      </c>
      <c r="F277" s="95">
        <v>1000</v>
      </c>
      <c r="G277" s="136">
        <f t="shared" si="3"/>
        <v>3000</v>
      </c>
      <c r="H277" s="142">
        <f>SUM(H278)</f>
        <v>4000</v>
      </c>
      <c r="I277" s="141">
        <v>1000</v>
      </c>
      <c r="J277" s="141">
        <v>1000</v>
      </c>
    </row>
    <row r="278" spans="1:10" s="123" customFormat="1" ht="27" customHeight="1">
      <c r="A278" s="93"/>
      <c r="B278" s="92" t="s">
        <v>61</v>
      </c>
      <c r="C278" s="92" t="s">
        <v>62</v>
      </c>
      <c r="D278" s="94"/>
      <c r="E278" s="95">
        <v>0</v>
      </c>
      <c r="F278" s="100">
        <v>1000</v>
      </c>
      <c r="G278" s="136">
        <f t="shared" si="3"/>
        <v>3000</v>
      </c>
      <c r="H278" s="142">
        <f>SUM(H279:H280)</f>
        <v>4000</v>
      </c>
      <c r="I278" s="142"/>
      <c r="J278" s="142"/>
    </row>
    <row r="279" spans="1:10" ht="27" customHeight="1">
      <c r="A279" s="97"/>
      <c r="B279" s="97" t="s">
        <v>63</v>
      </c>
      <c r="C279" s="97" t="s">
        <v>64</v>
      </c>
      <c r="D279" s="98">
        <v>53082</v>
      </c>
      <c r="E279" s="96">
        <v>1000</v>
      </c>
      <c r="F279" s="99">
        <v>1000</v>
      </c>
      <c r="G279" s="90">
        <f t="shared" si="3"/>
        <v>0</v>
      </c>
      <c r="H279" s="141">
        <v>1000</v>
      </c>
      <c r="I279" s="141"/>
      <c r="J279" s="141"/>
    </row>
    <row r="280" spans="1:10" ht="27" customHeight="1">
      <c r="A280" s="97"/>
      <c r="B280" s="97">
        <v>4241</v>
      </c>
      <c r="C280" s="97" t="s">
        <v>64</v>
      </c>
      <c r="D280" s="98">
        <v>11001</v>
      </c>
      <c r="E280" s="96">
        <v>2000</v>
      </c>
      <c r="F280" s="99">
        <v>0</v>
      </c>
      <c r="G280" s="90">
        <f t="shared" si="3"/>
        <v>3000</v>
      </c>
      <c r="H280" s="141">
        <v>3000</v>
      </c>
      <c r="I280" s="141"/>
      <c r="J280" s="141"/>
    </row>
    <row r="281" spans="1:10" s="123" customFormat="1" ht="27" customHeight="1">
      <c r="A281" s="130">
        <v>9108</v>
      </c>
      <c r="B281" s="131" t="s">
        <v>2</v>
      </c>
      <c r="C281" s="130" t="s">
        <v>283</v>
      </c>
      <c r="D281" s="131"/>
      <c r="E281" s="132">
        <v>133320</v>
      </c>
      <c r="F281" s="132">
        <v>230000</v>
      </c>
      <c r="G281" s="132">
        <f t="shared" si="3"/>
        <v>-6722.669999999984</v>
      </c>
      <c r="H281" s="138">
        <f>SUM(H282)</f>
        <v>223277.33000000002</v>
      </c>
      <c r="I281" s="138">
        <v>0</v>
      </c>
      <c r="J281" s="138">
        <v>0</v>
      </c>
    </row>
    <row r="282" spans="1:10" s="123" customFormat="1" ht="27" customHeight="1">
      <c r="A282" s="92" t="s">
        <v>282</v>
      </c>
      <c r="B282" s="93" t="s">
        <v>3</v>
      </c>
      <c r="C282" s="92" t="s">
        <v>281</v>
      </c>
      <c r="D282" s="94"/>
      <c r="E282" s="100">
        <v>133320</v>
      </c>
      <c r="F282" s="100">
        <v>230000</v>
      </c>
      <c r="G282" s="136">
        <f t="shared" si="3"/>
        <v>-6722.669999999984</v>
      </c>
      <c r="H282" s="142">
        <f>SUM(H283)</f>
        <v>223277.33000000002</v>
      </c>
      <c r="I282" s="142">
        <v>0</v>
      </c>
      <c r="J282" s="142">
        <v>0</v>
      </c>
    </row>
    <row r="283" spans="1:10" s="123" customFormat="1" ht="27" customHeight="1">
      <c r="A283" s="93"/>
      <c r="B283" s="92">
        <v>3</v>
      </c>
      <c r="C283" s="92" t="s">
        <v>164</v>
      </c>
      <c r="D283" s="94"/>
      <c r="E283" s="100">
        <f>SUM(E284,E294)</f>
        <v>133320</v>
      </c>
      <c r="F283" s="100">
        <v>230000</v>
      </c>
      <c r="G283" s="136">
        <f t="shared" si="3"/>
        <v>-6722.669999999984</v>
      </c>
      <c r="H283" s="142">
        <f>SUM(H284,H294)</f>
        <v>223277.33000000002</v>
      </c>
      <c r="I283" s="142"/>
      <c r="J283" s="142"/>
    </row>
    <row r="284" spans="1:10" s="123" customFormat="1" ht="27" customHeight="1">
      <c r="A284" s="93"/>
      <c r="B284" s="92">
        <v>31</v>
      </c>
      <c r="C284" s="92" t="s">
        <v>239</v>
      </c>
      <c r="D284" s="94"/>
      <c r="E284" s="100">
        <f>SUM(E285,E288,E291)</f>
        <v>124610</v>
      </c>
      <c r="F284" s="100">
        <v>216622.5</v>
      </c>
      <c r="G284" s="136">
        <f aca="true" t="shared" si="4" ref="G284:G314">SUM(H284-F284)</f>
        <v>-11893.279999999999</v>
      </c>
      <c r="H284" s="142">
        <f>SUM(H285,H288,H291)</f>
        <v>204729.22</v>
      </c>
      <c r="I284" s="141">
        <v>0</v>
      </c>
      <c r="J284" s="141">
        <v>0</v>
      </c>
    </row>
    <row r="285" spans="1:10" s="123" customFormat="1" ht="27" customHeight="1">
      <c r="A285" s="93"/>
      <c r="B285" s="92">
        <v>311</v>
      </c>
      <c r="C285" s="92" t="s">
        <v>240</v>
      </c>
      <c r="D285" s="94"/>
      <c r="E285" s="100">
        <f>SUM(E286:E287)</f>
        <v>89451</v>
      </c>
      <c r="F285" s="100">
        <v>176500</v>
      </c>
      <c r="G285" s="136">
        <f t="shared" si="4"/>
        <v>-9913.529999999999</v>
      </c>
      <c r="H285" s="142">
        <f>SUM(H286:H287)</f>
        <v>166586.47</v>
      </c>
      <c r="I285" s="142"/>
      <c r="J285" s="142"/>
    </row>
    <row r="286" spans="1:10" ht="27" customHeight="1">
      <c r="A286" s="97"/>
      <c r="B286" s="97">
        <v>3111</v>
      </c>
      <c r="C286" s="97" t="s">
        <v>264</v>
      </c>
      <c r="D286" s="98">
        <v>11001</v>
      </c>
      <c r="E286" s="99">
        <v>61906</v>
      </c>
      <c r="F286" s="99">
        <v>29500</v>
      </c>
      <c r="G286" s="90">
        <f t="shared" si="4"/>
        <v>-9913.529999999999</v>
      </c>
      <c r="H286" s="141">
        <v>19586.47</v>
      </c>
      <c r="I286" s="141"/>
      <c r="J286" s="141"/>
    </row>
    <row r="287" spans="1:10" ht="27" customHeight="1">
      <c r="A287" s="97"/>
      <c r="B287" s="97">
        <v>3111</v>
      </c>
      <c r="C287" s="97" t="s">
        <v>264</v>
      </c>
      <c r="D287" s="98">
        <v>51100</v>
      </c>
      <c r="E287" s="99">
        <v>27545</v>
      </c>
      <c r="F287" s="99">
        <v>147000</v>
      </c>
      <c r="G287" s="90">
        <f t="shared" si="4"/>
        <v>0</v>
      </c>
      <c r="H287" s="141">
        <v>147000</v>
      </c>
      <c r="I287" s="141"/>
      <c r="J287" s="141"/>
    </row>
    <row r="288" spans="1:10" s="123" customFormat="1" ht="27" customHeight="1">
      <c r="A288" s="93"/>
      <c r="B288" s="92">
        <v>312</v>
      </c>
      <c r="C288" s="92" t="s">
        <v>242</v>
      </c>
      <c r="D288" s="94"/>
      <c r="E288" s="100">
        <v>20400</v>
      </c>
      <c r="F288" s="100">
        <v>11000</v>
      </c>
      <c r="G288" s="136">
        <f t="shared" si="4"/>
        <v>-500</v>
      </c>
      <c r="H288" s="142">
        <f>SUM(H289:H290)</f>
        <v>10500</v>
      </c>
      <c r="I288" s="142"/>
      <c r="J288" s="142"/>
    </row>
    <row r="289" spans="1:10" ht="27" customHeight="1">
      <c r="A289" s="97"/>
      <c r="B289" s="97">
        <v>3121</v>
      </c>
      <c r="C289" s="97" t="s">
        <v>242</v>
      </c>
      <c r="D289" s="98">
        <v>11001</v>
      </c>
      <c r="E289" s="99">
        <v>15400</v>
      </c>
      <c r="F289" s="99">
        <v>500</v>
      </c>
      <c r="G289" s="90">
        <f t="shared" si="4"/>
        <v>-500</v>
      </c>
      <c r="H289" s="141">
        <v>0</v>
      </c>
      <c r="I289" s="141"/>
      <c r="J289" s="141"/>
    </row>
    <row r="290" spans="1:10" ht="27" customHeight="1">
      <c r="A290" s="97"/>
      <c r="B290" s="97">
        <v>3121</v>
      </c>
      <c r="C290" s="97" t="s">
        <v>242</v>
      </c>
      <c r="D290" s="98">
        <v>51100</v>
      </c>
      <c r="E290" s="99">
        <v>5000</v>
      </c>
      <c r="F290" s="99">
        <v>10500</v>
      </c>
      <c r="G290" s="90">
        <f t="shared" si="4"/>
        <v>0</v>
      </c>
      <c r="H290" s="141">
        <v>10500</v>
      </c>
      <c r="I290" s="141"/>
      <c r="J290" s="141"/>
    </row>
    <row r="291" spans="1:10" s="123" customFormat="1" ht="27" customHeight="1">
      <c r="A291" s="93"/>
      <c r="B291" s="92">
        <v>313</v>
      </c>
      <c r="C291" s="92" t="s">
        <v>243</v>
      </c>
      <c r="D291" s="94"/>
      <c r="E291" s="100">
        <f>SUM(E292:E293)</f>
        <v>14759</v>
      </c>
      <c r="F291" s="100">
        <v>29112.5</v>
      </c>
      <c r="G291" s="136">
        <f t="shared" si="4"/>
        <v>-1469.75</v>
      </c>
      <c r="H291" s="142">
        <f>SUM(H292:H293)</f>
        <v>27642.75</v>
      </c>
      <c r="I291" s="142"/>
      <c r="J291" s="142"/>
    </row>
    <row r="292" spans="1:10" ht="27" customHeight="1">
      <c r="A292" s="97"/>
      <c r="B292" s="97">
        <v>3132</v>
      </c>
      <c r="C292" s="97" t="s">
        <v>244</v>
      </c>
      <c r="D292" s="98">
        <v>11001</v>
      </c>
      <c r="E292" s="99">
        <v>9317</v>
      </c>
      <c r="F292" s="99">
        <v>4867.5</v>
      </c>
      <c r="G292" s="90">
        <f t="shared" si="4"/>
        <v>-1479.75</v>
      </c>
      <c r="H292" s="141">
        <v>3387.75</v>
      </c>
      <c r="I292" s="141"/>
      <c r="J292" s="141"/>
    </row>
    <row r="293" spans="1:10" ht="27" customHeight="1">
      <c r="A293" s="97"/>
      <c r="B293" s="97">
        <v>3132</v>
      </c>
      <c r="C293" s="97" t="s">
        <v>244</v>
      </c>
      <c r="D293" s="98">
        <v>51100</v>
      </c>
      <c r="E293" s="99">
        <v>5442</v>
      </c>
      <c r="F293" s="99">
        <v>24255</v>
      </c>
      <c r="G293" s="90">
        <f t="shared" si="4"/>
        <v>0</v>
      </c>
      <c r="H293" s="141">
        <v>24255</v>
      </c>
      <c r="I293" s="141"/>
      <c r="J293" s="141"/>
    </row>
    <row r="294" spans="1:10" s="123" customFormat="1" ht="27" customHeight="1">
      <c r="A294" s="93"/>
      <c r="B294" s="92">
        <v>32</v>
      </c>
      <c r="C294" s="92" t="s">
        <v>163</v>
      </c>
      <c r="D294" s="94"/>
      <c r="E294" s="100">
        <v>8710</v>
      </c>
      <c r="F294" s="100">
        <v>13377.5</v>
      </c>
      <c r="G294" s="136">
        <f t="shared" si="4"/>
        <v>5170.610000000001</v>
      </c>
      <c r="H294" s="142">
        <f>SUM(H295)</f>
        <v>18548.11</v>
      </c>
      <c r="I294" s="141">
        <v>0</v>
      </c>
      <c r="J294" s="141">
        <v>0</v>
      </c>
    </row>
    <row r="295" spans="1:10" s="123" customFormat="1" ht="27" customHeight="1">
      <c r="A295" s="93"/>
      <c r="B295" s="92">
        <v>321</v>
      </c>
      <c r="C295" s="92" t="s">
        <v>6</v>
      </c>
      <c r="D295" s="94"/>
      <c r="E295" s="100">
        <v>8710</v>
      </c>
      <c r="F295" s="100">
        <v>13377.5</v>
      </c>
      <c r="G295" s="136">
        <f t="shared" si="4"/>
        <v>5170.610000000001</v>
      </c>
      <c r="H295" s="142">
        <f>SUM(H296:H297)</f>
        <v>18548.11</v>
      </c>
      <c r="I295" s="142"/>
      <c r="J295" s="142"/>
    </row>
    <row r="296" spans="1:10" ht="27" customHeight="1">
      <c r="A296" s="97"/>
      <c r="B296" s="97">
        <v>3212</v>
      </c>
      <c r="C296" s="97" t="s">
        <v>246</v>
      </c>
      <c r="D296" s="98">
        <v>11001</v>
      </c>
      <c r="E296" s="99">
        <v>4710</v>
      </c>
      <c r="F296" s="99">
        <v>811.67</v>
      </c>
      <c r="G296" s="90">
        <f t="shared" si="4"/>
        <v>5170.61</v>
      </c>
      <c r="H296" s="141">
        <v>5982.28</v>
      </c>
      <c r="I296" s="141"/>
      <c r="J296" s="141"/>
    </row>
    <row r="297" spans="1:10" ht="27" customHeight="1">
      <c r="A297" s="97"/>
      <c r="B297" s="97">
        <v>3212</v>
      </c>
      <c r="C297" s="97" t="s">
        <v>246</v>
      </c>
      <c r="D297" s="98">
        <v>51100</v>
      </c>
      <c r="E297" s="99">
        <v>4000</v>
      </c>
      <c r="F297" s="99">
        <v>12565.83</v>
      </c>
      <c r="G297" s="90">
        <f t="shared" si="4"/>
        <v>0</v>
      </c>
      <c r="H297" s="141">
        <v>12565.83</v>
      </c>
      <c r="I297" s="141"/>
      <c r="J297" s="141"/>
    </row>
    <row r="298" spans="1:10" s="123" customFormat="1" ht="27" customHeight="1">
      <c r="A298" s="130">
        <v>9211</v>
      </c>
      <c r="B298" s="131" t="s">
        <v>2</v>
      </c>
      <c r="C298" s="130" t="s">
        <v>335</v>
      </c>
      <c r="D298" s="131"/>
      <c r="E298" s="132">
        <v>0</v>
      </c>
      <c r="F298" s="132">
        <v>0</v>
      </c>
      <c r="G298" s="132">
        <f t="shared" si="4"/>
        <v>150891</v>
      </c>
      <c r="H298" s="138">
        <f>SUM(H299)</f>
        <v>150891</v>
      </c>
      <c r="I298" s="138">
        <v>0</v>
      </c>
      <c r="J298" s="138">
        <v>0</v>
      </c>
    </row>
    <row r="299" spans="1:10" s="123" customFormat="1" ht="27" customHeight="1">
      <c r="A299" s="92" t="s">
        <v>336</v>
      </c>
      <c r="B299" s="93" t="s">
        <v>3</v>
      </c>
      <c r="C299" s="92" t="s">
        <v>337</v>
      </c>
      <c r="D299" s="94"/>
      <c r="E299" s="100">
        <v>0</v>
      </c>
      <c r="F299" s="100">
        <v>0</v>
      </c>
      <c r="G299" s="136">
        <f t="shared" si="4"/>
        <v>150891</v>
      </c>
      <c r="H299" s="142">
        <f>SUM(H300)</f>
        <v>150891</v>
      </c>
      <c r="I299" s="142">
        <v>0</v>
      </c>
      <c r="J299" s="142">
        <v>0</v>
      </c>
    </row>
    <row r="300" spans="1:10" s="123" customFormat="1" ht="27" customHeight="1">
      <c r="A300" s="93"/>
      <c r="B300" s="92">
        <v>3</v>
      </c>
      <c r="C300" s="92" t="s">
        <v>164</v>
      </c>
      <c r="D300" s="94"/>
      <c r="E300" s="100">
        <v>0</v>
      </c>
      <c r="F300" s="100">
        <v>0</v>
      </c>
      <c r="G300" s="136">
        <f t="shared" si="4"/>
        <v>150891</v>
      </c>
      <c r="H300" s="142">
        <f>SUM(H301,H311)</f>
        <v>150891</v>
      </c>
      <c r="I300" s="142"/>
      <c r="J300" s="142"/>
    </row>
    <row r="301" spans="1:10" s="123" customFormat="1" ht="27" customHeight="1">
      <c r="A301" s="93"/>
      <c r="B301" s="92">
        <v>31</v>
      </c>
      <c r="C301" s="92" t="s">
        <v>239</v>
      </c>
      <c r="D301" s="94"/>
      <c r="E301" s="100">
        <v>0</v>
      </c>
      <c r="F301" s="100">
        <v>0</v>
      </c>
      <c r="G301" s="136">
        <f t="shared" si="4"/>
        <v>125837.38</v>
      </c>
      <c r="H301" s="142">
        <f>SUM(H302,H305,H308)</f>
        <v>125837.38</v>
      </c>
      <c r="I301" s="141">
        <v>0</v>
      </c>
      <c r="J301" s="141">
        <v>0</v>
      </c>
    </row>
    <row r="302" spans="1:10" s="123" customFormat="1" ht="27" customHeight="1">
      <c r="A302" s="93"/>
      <c r="B302" s="92">
        <v>311</v>
      </c>
      <c r="C302" s="92" t="s">
        <v>240</v>
      </c>
      <c r="D302" s="94"/>
      <c r="E302" s="100">
        <v>0</v>
      </c>
      <c r="F302" s="100">
        <v>0</v>
      </c>
      <c r="G302" s="136">
        <f t="shared" si="4"/>
        <v>76396.89</v>
      </c>
      <c r="H302" s="142">
        <f>SUM(H303:H304)</f>
        <v>76396.89</v>
      </c>
      <c r="I302" s="142"/>
      <c r="J302" s="142"/>
    </row>
    <row r="303" spans="1:10" ht="27" customHeight="1">
      <c r="A303" s="97"/>
      <c r="B303" s="97">
        <v>3111</v>
      </c>
      <c r="C303" s="97" t="s">
        <v>264</v>
      </c>
      <c r="D303" s="98">
        <v>11001</v>
      </c>
      <c r="E303" s="99">
        <v>0</v>
      </c>
      <c r="F303" s="99">
        <v>0</v>
      </c>
      <c r="G303" s="90">
        <f t="shared" si="4"/>
        <v>53000</v>
      </c>
      <c r="H303" s="141">
        <v>53000</v>
      </c>
      <c r="I303" s="141"/>
      <c r="J303" s="141"/>
    </row>
    <row r="304" spans="1:10" ht="27" customHeight="1">
      <c r="A304" s="97"/>
      <c r="B304" s="97">
        <v>3111</v>
      </c>
      <c r="C304" s="97" t="s">
        <v>264</v>
      </c>
      <c r="D304" s="98">
        <v>51100</v>
      </c>
      <c r="E304" s="99">
        <v>0</v>
      </c>
      <c r="F304" s="99">
        <v>0</v>
      </c>
      <c r="G304" s="90">
        <f t="shared" si="4"/>
        <v>23396.89</v>
      </c>
      <c r="H304" s="141">
        <v>23396.89</v>
      </c>
      <c r="I304" s="141"/>
      <c r="J304" s="141"/>
    </row>
    <row r="305" spans="1:10" s="123" customFormat="1" ht="27" customHeight="1">
      <c r="A305" s="93"/>
      <c r="B305" s="92">
        <v>312</v>
      </c>
      <c r="C305" s="92" t="s">
        <v>242</v>
      </c>
      <c r="D305" s="94"/>
      <c r="E305" s="100">
        <v>0</v>
      </c>
      <c r="F305" s="100">
        <v>0</v>
      </c>
      <c r="G305" s="136">
        <f t="shared" si="4"/>
        <v>37000</v>
      </c>
      <c r="H305" s="142">
        <f>SUM(H306:H307)</f>
        <v>37000</v>
      </c>
      <c r="I305" s="142"/>
      <c r="J305" s="142"/>
    </row>
    <row r="306" spans="1:10" ht="27" customHeight="1">
      <c r="A306" s="97"/>
      <c r="B306" s="97">
        <v>3121</v>
      </c>
      <c r="C306" s="97" t="s">
        <v>242</v>
      </c>
      <c r="D306" s="98">
        <v>11001</v>
      </c>
      <c r="E306" s="99">
        <v>0</v>
      </c>
      <c r="F306" s="99">
        <v>0</v>
      </c>
      <c r="G306" s="90">
        <f t="shared" si="4"/>
        <v>35000</v>
      </c>
      <c r="H306" s="141">
        <v>35000</v>
      </c>
      <c r="I306" s="141"/>
      <c r="J306" s="141"/>
    </row>
    <row r="307" spans="1:10" ht="27" customHeight="1">
      <c r="A307" s="97"/>
      <c r="B307" s="97">
        <v>3121</v>
      </c>
      <c r="C307" s="97" t="s">
        <v>242</v>
      </c>
      <c r="D307" s="98">
        <v>51100</v>
      </c>
      <c r="E307" s="99">
        <v>0</v>
      </c>
      <c r="F307" s="99">
        <v>0</v>
      </c>
      <c r="G307" s="90">
        <f t="shared" si="4"/>
        <v>2000</v>
      </c>
      <c r="H307" s="141">
        <v>2000</v>
      </c>
      <c r="I307" s="141"/>
      <c r="J307" s="141"/>
    </row>
    <row r="308" spans="1:10" s="123" customFormat="1" ht="27" customHeight="1">
      <c r="A308" s="93"/>
      <c r="B308" s="92">
        <v>313</v>
      </c>
      <c r="C308" s="92" t="s">
        <v>243</v>
      </c>
      <c r="D308" s="94"/>
      <c r="E308" s="100">
        <v>0</v>
      </c>
      <c r="F308" s="100">
        <v>0</v>
      </c>
      <c r="G308" s="136">
        <f t="shared" si="4"/>
        <v>12440.49</v>
      </c>
      <c r="H308" s="142">
        <f>SUM(H309:H310)</f>
        <v>12440.49</v>
      </c>
      <c r="I308" s="142"/>
      <c r="J308" s="142"/>
    </row>
    <row r="309" spans="1:10" ht="27" customHeight="1">
      <c r="A309" s="97"/>
      <c r="B309" s="97">
        <v>3132</v>
      </c>
      <c r="C309" s="97" t="s">
        <v>244</v>
      </c>
      <c r="D309" s="98">
        <v>11001</v>
      </c>
      <c r="E309" s="99">
        <v>0</v>
      </c>
      <c r="F309" s="99">
        <v>0</v>
      </c>
      <c r="G309" s="90">
        <f t="shared" si="4"/>
        <v>8580</v>
      </c>
      <c r="H309" s="141">
        <v>8580</v>
      </c>
      <c r="I309" s="141"/>
      <c r="J309" s="141"/>
    </row>
    <row r="310" spans="1:10" ht="27" customHeight="1">
      <c r="A310" s="97"/>
      <c r="B310" s="97">
        <v>3132</v>
      </c>
      <c r="C310" s="97" t="s">
        <v>244</v>
      </c>
      <c r="D310" s="98">
        <v>51100</v>
      </c>
      <c r="E310" s="99">
        <v>0</v>
      </c>
      <c r="F310" s="99">
        <v>0</v>
      </c>
      <c r="G310" s="90">
        <f t="shared" si="4"/>
        <v>3860.49</v>
      </c>
      <c r="H310" s="141">
        <v>3860.49</v>
      </c>
      <c r="I310" s="141"/>
      <c r="J310" s="141"/>
    </row>
    <row r="311" spans="1:10" s="123" customFormat="1" ht="27" customHeight="1">
      <c r="A311" s="93"/>
      <c r="B311" s="92">
        <v>32</v>
      </c>
      <c r="C311" s="92" t="s">
        <v>163</v>
      </c>
      <c r="D311" s="94"/>
      <c r="E311" s="100">
        <v>0</v>
      </c>
      <c r="F311" s="100">
        <v>0</v>
      </c>
      <c r="G311" s="136">
        <f t="shared" si="4"/>
        <v>25053.62</v>
      </c>
      <c r="H311" s="142">
        <f>SUM(H312)</f>
        <v>25053.62</v>
      </c>
      <c r="I311" s="141">
        <v>0</v>
      </c>
      <c r="J311" s="141">
        <v>0</v>
      </c>
    </row>
    <row r="312" spans="1:10" s="123" customFormat="1" ht="27" customHeight="1">
      <c r="A312" s="93"/>
      <c r="B312" s="92">
        <v>321</v>
      </c>
      <c r="C312" s="92" t="s">
        <v>6</v>
      </c>
      <c r="D312" s="94"/>
      <c r="E312" s="100">
        <v>0</v>
      </c>
      <c r="F312" s="100">
        <v>0</v>
      </c>
      <c r="G312" s="136">
        <f t="shared" si="4"/>
        <v>25053.62</v>
      </c>
      <c r="H312" s="142">
        <f>SUM(H313:H314)</f>
        <v>25053.62</v>
      </c>
      <c r="I312" s="142"/>
      <c r="J312" s="142"/>
    </row>
    <row r="313" spans="1:10" ht="27" customHeight="1">
      <c r="A313" s="97"/>
      <c r="B313" s="97">
        <v>3212</v>
      </c>
      <c r="C313" s="97" t="s">
        <v>246</v>
      </c>
      <c r="D313" s="98">
        <v>11001</v>
      </c>
      <c r="E313" s="99">
        <v>0</v>
      </c>
      <c r="F313" s="99">
        <v>0</v>
      </c>
      <c r="G313" s="90">
        <f t="shared" si="4"/>
        <v>18935</v>
      </c>
      <c r="H313" s="141">
        <v>18935</v>
      </c>
      <c r="I313" s="141"/>
      <c r="J313" s="141"/>
    </row>
    <row r="314" spans="1:10" ht="27" customHeight="1">
      <c r="A314" s="97"/>
      <c r="B314" s="97">
        <v>3212</v>
      </c>
      <c r="C314" s="97" t="s">
        <v>246</v>
      </c>
      <c r="D314" s="98">
        <v>51100</v>
      </c>
      <c r="E314" s="99">
        <v>0</v>
      </c>
      <c r="F314" s="99">
        <v>0</v>
      </c>
      <c r="G314" s="90">
        <f t="shared" si="4"/>
        <v>6118.62</v>
      </c>
      <c r="H314" s="141">
        <v>6118.62</v>
      </c>
      <c r="I314" s="141"/>
      <c r="J314" s="141"/>
    </row>
  </sheetData>
  <sheetProtection/>
  <mergeCells count="3">
    <mergeCell ref="B2:C2"/>
    <mergeCell ref="B3:C3"/>
    <mergeCell ref="A1:F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57" r:id="rId1"/>
  <headerFooter alignWithMargins="0">
    <oddFooter>&amp;L&amp;C&amp;R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2023-01-14T00:25:40Z</dcterms:modified>
  <cp:category/>
  <cp:version/>
  <cp:contentType/>
  <cp:contentStatus/>
</cp:coreProperties>
</file>